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'BS'!$A$1:$M$67</definedName>
    <definedName name="_xlnm.Print_Area" localSheetId="3">'CFS'!$A$1:$K$90</definedName>
    <definedName name="_xlnm.Print_Area" localSheetId="2">'Equity'!$A$1:$V$56</definedName>
  </definedNames>
  <calcPr fullCalcOnLoad="1"/>
</workbook>
</file>

<file path=xl/sharedStrings.xml><?xml version="1.0" encoding="utf-8"?>
<sst xmlns="http://schemas.openxmlformats.org/spreadsheetml/2006/main" count="234" uniqueCount="171">
  <si>
    <t>INDIVIDUAL PERIOD</t>
  </si>
  <si>
    <t>CURRENT YEAR</t>
  </si>
  <si>
    <t>CORRESPONDING</t>
  </si>
  <si>
    <t>QUARTER ENDED</t>
  </si>
  <si>
    <t>NOTE</t>
  </si>
  <si>
    <t>REVENUE</t>
  </si>
  <si>
    <t>COST OF SALES</t>
  </si>
  <si>
    <t>FINANCE COSTS</t>
  </si>
  <si>
    <t>AS AT END OF CURRENT YEAR QUARTER</t>
  </si>
  <si>
    <t>ENDED</t>
  </si>
  <si>
    <t>Note</t>
  </si>
  <si>
    <t>CURRENT ASSETS</t>
  </si>
  <si>
    <t>Inventories</t>
  </si>
  <si>
    <t>Receivables</t>
  </si>
  <si>
    <t>Payables</t>
  </si>
  <si>
    <t>Share</t>
  </si>
  <si>
    <t>Capital</t>
  </si>
  <si>
    <t>Total</t>
  </si>
  <si>
    <t>CURRENT LIABILITIES</t>
  </si>
  <si>
    <t xml:space="preserve">COMPUGATES HOLDINGS BERHAD </t>
  </si>
  <si>
    <t>(Incorporated in Malaysia)</t>
  </si>
  <si>
    <t>RM'000</t>
  </si>
  <si>
    <t>Cash and cash equivalents</t>
  </si>
  <si>
    <t>Premium</t>
  </si>
  <si>
    <t>Interest income</t>
  </si>
  <si>
    <t>Interest received</t>
  </si>
  <si>
    <t>Repayment of hire purchase obligations</t>
  </si>
  <si>
    <t>Adjustments for:-</t>
  </si>
  <si>
    <t>Provision for taxation</t>
  </si>
  <si>
    <t>Deferred taxation</t>
  </si>
  <si>
    <t>Purchase of property and equipment</t>
  </si>
  <si>
    <t>Exchange</t>
  </si>
  <si>
    <t>Fluctuation</t>
  </si>
  <si>
    <t>Reserve</t>
  </si>
  <si>
    <t>CUMULATIVE PERIOD</t>
  </si>
  <si>
    <t>TO DATE</t>
  </si>
  <si>
    <t>PERIOD ENDED</t>
  </si>
  <si>
    <t>UNAUDITED CONDENSED CONSOLIDATED STATEMENT OF CHANGES IN EQUITY</t>
  </si>
  <si>
    <t>Non-cash items</t>
  </si>
  <si>
    <t xml:space="preserve">CASH AND CASH EQUIVALENTS AT BEGINNING </t>
  </si>
  <si>
    <t>CASH AND CASH EQUIVALENTS AT END</t>
  </si>
  <si>
    <t>Fixed deposits with licensed bank</t>
  </si>
  <si>
    <t>Cash and bank balances</t>
  </si>
  <si>
    <t>UNAUDITED CONDENSED CONSOLIDATED INCOME STATEMENTS</t>
  </si>
  <si>
    <t>ADMINISTRATIVE EXPENSES</t>
  </si>
  <si>
    <t>SALES AND MARKETING EXPENSES</t>
  </si>
  <si>
    <t>Tax refundable</t>
  </si>
  <si>
    <t>(Unaudited)</t>
  </si>
  <si>
    <t>(Audited)</t>
  </si>
  <si>
    <t>EFFECTS OF FOREIGN EXCHANGE RATE CHANGES</t>
  </si>
  <si>
    <t xml:space="preserve">  ON CASH AND CASH EQUIVALENTS</t>
  </si>
  <si>
    <t>UNAUDITED CONDENSED CONSOLIDATED BALANCE SHEETS</t>
  </si>
  <si>
    <t>UNAUDITED CONDENSED CONSOLIDATED CASH FLOW STATEMENTS</t>
  </si>
  <si>
    <t xml:space="preserve">ASSETS </t>
  </si>
  <si>
    <t>NON-CURRENT ASSETS</t>
  </si>
  <si>
    <t>TOTAL ASSETS</t>
  </si>
  <si>
    <t>Property and equipment</t>
  </si>
  <si>
    <t>Goodwill on consolidation</t>
  </si>
  <si>
    <t>EQUITY AND LIABILITIES</t>
  </si>
  <si>
    <t>TOTAL EQUITY</t>
  </si>
  <si>
    <t>Share capital</t>
  </si>
  <si>
    <t>Exchange fluctuation reserve</t>
  </si>
  <si>
    <t>NON-CURRENT AND DEFERRED LIABILITIES</t>
  </si>
  <si>
    <t>TOTAL LIABILITIES</t>
  </si>
  <si>
    <t>TOTAL EQUITY AND LIABILITIES</t>
  </si>
  <si>
    <t>Foreign currency translation, representing</t>
  </si>
  <si>
    <t xml:space="preserve">  net expense recognised directly in equity</t>
  </si>
  <si>
    <t xml:space="preserve">Total recognised income and expense </t>
  </si>
  <si>
    <t xml:space="preserve">  for the financial period</t>
  </si>
  <si>
    <t>NOTES TO CASH FLOW STATEMENTS</t>
  </si>
  <si>
    <t>Cash and cash equivalents comprise:</t>
  </si>
  <si>
    <t>Interest expense</t>
  </si>
  <si>
    <t>ATTRIBUTABLE TO:</t>
  </si>
  <si>
    <t>Equity holders of the parent</t>
  </si>
  <si>
    <t>Minority interests</t>
  </si>
  <si>
    <t xml:space="preserve">Minority </t>
  </si>
  <si>
    <t>Interests</t>
  </si>
  <si>
    <t>Equity</t>
  </si>
  <si>
    <t>Attributable to Equity Holders of the Parent</t>
  </si>
  <si>
    <t xml:space="preserve">The unaudited Condensed Consolidated Income Statements should be read in conjunction with the audited financial statements for the </t>
  </si>
  <si>
    <t xml:space="preserve">The unaudited Condensed Consolidated Balance Sheets should be read in conjunction with the audited financial statements for the </t>
  </si>
  <si>
    <t xml:space="preserve">The unaudited Condensed Consolidated Statement of Changes in Equity should be read in conjunction with the audited financial statements </t>
  </si>
  <si>
    <t>Short-term borrowing</t>
  </si>
  <si>
    <t>Long term borrowing</t>
  </si>
  <si>
    <t>OTHER INCOME</t>
  </si>
  <si>
    <t>OTHER EXPENSES</t>
  </si>
  <si>
    <t>INCOME TAX EXPENSE</t>
  </si>
  <si>
    <t>Profit after taxation for the financial period</t>
  </si>
  <si>
    <t>Irredeemable</t>
  </si>
  <si>
    <t>Convertible</t>
  </si>
  <si>
    <t>Preference</t>
  </si>
  <si>
    <t>Shares</t>
  </si>
  <si>
    <t>Increase in inventories</t>
  </si>
  <si>
    <t xml:space="preserve">   OF THE FINANCIAL PERIOD</t>
  </si>
  <si>
    <t xml:space="preserve">EQUITY </t>
  </si>
  <si>
    <t>Subscription of shares in a subsidiary</t>
  </si>
  <si>
    <t>AS AT PRECEDING FINANCIAL YEAR</t>
  </si>
  <si>
    <t>(Company No. 669287 - H)</t>
  </si>
  <si>
    <t>("ICPS")</t>
  </si>
  <si>
    <t xml:space="preserve">  EQUIVALENTS</t>
  </si>
  <si>
    <t>GROSS PROFIT</t>
  </si>
  <si>
    <t>Total recognised income and expense</t>
  </si>
  <si>
    <t>Subscription of shares in subsidiaries</t>
  </si>
  <si>
    <t>- RM0.10 each</t>
  </si>
  <si>
    <t>Basic on ordinary shares of:</t>
  </si>
  <si>
    <t>On ordinary shares of:</t>
  </si>
  <si>
    <t xml:space="preserve">Conversion of ICPS </t>
  </si>
  <si>
    <t>Balance as at 1 January 2008</t>
  </si>
  <si>
    <t>Accumulated losses</t>
  </si>
  <si>
    <t>Net Assets per share (RM)</t>
  </si>
  <si>
    <t>CASH FLOWS FROM OPERATING ACTIVITIES</t>
  </si>
  <si>
    <t>Sales proceed from disposal of property and equipment</t>
  </si>
  <si>
    <t>CASH FLOWS  FOR INVESTING ACTIVITIES</t>
  </si>
  <si>
    <t>31 DEC 2008</t>
  </si>
  <si>
    <t>Deferred tax asset</t>
  </si>
  <si>
    <t>(Unaudited )</t>
  </si>
  <si>
    <t xml:space="preserve">Diluted </t>
  </si>
  <si>
    <t xml:space="preserve">                           N/A</t>
  </si>
  <si>
    <t>Prepaid land lease payment</t>
  </si>
  <si>
    <t>financial year ended 31 December 2008 and the accompanying explanatory notes attached to the interim financial statements.</t>
  </si>
  <si>
    <t>Balance as at 1 January 2009</t>
  </si>
  <si>
    <t>for the financial year ended 31 December 2008 and the accompanying explanatory notes attached to the interim financial statements.</t>
  </si>
  <si>
    <t>Decrease in receivables</t>
  </si>
  <si>
    <t>Short term deposits with a licensed bank</t>
  </si>
  <si>
    <t>Accumulated</t>
  </si>
  <si>
    <t>Losses</t>
  </si>
  <si>
    <t>NET CASH (FOR) / FROM FINANCING ACTIVITIES</t>
  </si>
  <si>
    <t>Investment in quoted shares</t>
  </si>
  <si>
    <t>Operating profit before working capital changes</t>
  </si>
  <si>
    <t>CASH FLOWS (FOR) / FROM FINANCING ACTIVITIES</t>
  </si>
  <si>
    <t>Sales proceed from disposal of quoted investment</t>
  </si>
  <si>
    <t>(Loss) / profit after taxation for the financial period</t>
  </si>
  <si>
    <t>Quoted investments, at cost</t>
  </si>
  <si>
    <t>Amount owing to shareholders of subsidiaries</t>
  </si>
  <si>
    <t>Proceeds from issuance of shares to minority interests</t>
  </si>
  <si>
    <t>Advance from shareholders of a subsidiaries</t>
  </si>
  <si>
    <t>30 SEPTEMBER 2009</t>
  </si>
  <si>
    <t>Revaluation reserve</t>
  </si>
  <si>
    <t xml:space="preserve">Revaluation </t>
  </si>
  <si>
    <t>Acquisition of subsidiary, net of cash acquired</t>
  </si>
  <si>
    <t>NET CASH FOR INVESTING ACTIVITIES</t>
  </si>
  <si>
    <t>NET CASH  FROM / (FOR) OPERATING ACTIVITIES</t>
  </si>
  <si>
    <t>Revaluation reserve recognised directly in equity</t>
  </si>
  <si>
    <t xml:space="preserve">The unaudited Condensed Consolidated Cash Flow Statements should be read in conjunction with the audited financial statements </t>
  </si>
  <si>
    <t>FOR THE QUARTER ENDED 31 DECEMBER 2009</t>
  </si>
  <si>
    <t>The actual results of Compugates Holdings Berhad for the period ended 31 December 2009 are as follows:-</t>
  </si>
  <si>
    <t>31 DECEMBER 2009</t>
  </si>
  <si>
    <t>(Audited )</t>
  </si>
  <si>
    <t>AS AT 31 DECEMBER 2009</t>
  </si>
  <si>
    <t>31 DEC 2009</t>
  </si>
  <si>
    <t>Balance as at 31 December 2008</t>
  </si>
  <si>
    <t>31 DECEMBER 2008</t>
  </si>
  <si>
    <t>Dividend paid to minority interest</t>
  </si>
  <si>
    <t>Payment of dividends to minority shareholders</t>
  </si>
  <si>
    <t>Amount owing to directors</t>
  </si>
  <si>
    <t>Advances from directors</t>
  </si>
  <si>
    <t>Balance as at 31 December 2009</t>
  </si>
  <si>
    <t>(Loss)/profit before taxation</t>
  </si>
  <si>
    <t>Increase/(decrease) in payables</t>
  </si>
  <si>
    <t>(LOSS)/PROFIT BEFORE TAXATION</t>
  </si>
  <si>
    <t>(LOSS)/PROFIT  AFTER TAXATION</t>
  </si>
  <si>
    <t>(LOSS)/PROFIT AFTER TAXATION</t>
  </si>
  <si>
    <t>(LOSS)/EARNINGS  PER SHARE (SEN)</t>
  </si>
  <si>
    <t>NET  INCREASE/(DECREASE) IN CASH AND CASH</t>
  </si>
  <si>
    <t>(LOSS)/PROFIT FROM OPERATIONS</t>
  </si>
  <si>
    <t>IMPAIRMENT OF GOODWILL ON CONSOLIDATION</t>
  </si>
  <si>
    <t>Net effect of changes in subsidiaries' interest</t>
  </si>
  <si>
    <t>Cash from/(for) operations</t>
  </si>
  <si>
    <t>(Repayment)/Increase of bankers' acceptances</t>
  </si>
  <si>
    <t>Interest paid</t>
  </si>
  <si>
    <t>Income tax (paid)/refunded</t>
  </si>
</sst>
</file>

<file path=xl/styles.xml><?xml version="1.0" encoding="utf-8"?>
<styleSheet xmlns="http://schemas.openxmlformats.org/spreadsheetml/2006/main">
  <numFmts count="53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RM&quot;#,##0;\-&quot;RM&quot;#,##0"/>
    <numFmt numFmtId="185" formatCode="&quot;RM&quot;#,##0;[Red]\-&quot;RM&quot;#,##0"/>
    <numFmt numFmtId="186" formatCode="&quot;RM&quot;#,##0.00;\-&quot;RM&quot;#,##0.00"/>
    <numFmt numFmtId="187" formatCode="&quot;RM&quot;#,##0.00;[Red]\-&quot;RM&quot;#,##0.00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.00_);_(* \(#,##0.00\);_(* \-??_);_(@_)"/>
    <numFmt numFmtId="199" formatCode="_(* #,##0_);_(* \(#,##0\);_(* \-??_);_(@_)"/>
    <numFmt numFmtId="200" formatCode="mm/yy"/>
    <numFmt numFmtId="201" formatCode="d/mmm/yy"/>
    <numFmt numFmtId="202" formatCode="#,##0\ _$;\-#,##0\ _$"/>
    <numFmt numFmtId="203" formatCode="_(* #,##0_);_(* \(#,##0\);_(* &quot;-&quot;??_);_(@_)"/>
    <numFmt numFmtId="204" formatCode="_(* #,##0.0_);_(* \(#,##0.0\);_(* \-??_);_(@_)"/>
    <numFmt numFmtId="205" formatCode="_(* #,##0.000_);_(* \(#,##0.000\);_(* &quot;-&quot;???_);_(@_)"/>
    <numFmt numFmtId="206" formatCode="_(* #,##0.000_);_(* \(#,##0.000\);_(* \-??_);_(@_)"/>
    <numFmt numFmtId="207" formatCode="_(* #,##0.0000_);_(* \(#,##0.0000\);_(* \-??_);_(@_)"/>
    <numFmt numFmtId="208" formatCode="_-* #,##0.0_-;\-* #,##0.0_-;_-* &quot;-&quot;?_-;_-@_-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9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8" applyFont="1" applyAlignment="1">
      <alignment horizontal="left"/>
      <protection/>
    </xf>
    <xf numFmtId="0" fontId="2" fillId="0" borderId="0" xfId="58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99" fontId="3" fillId="0" borderId="0" xfId="44" applyNumberFormat="1" applyFont="1" applyFill="1" applyBorder="1" applyAlignment="1" applyProtection="1">
      <alignment/>
      <protection/>
    </xf>
    <xf numFmtId="199" fontId="3" fillId="0" borderId="0" xfId="44" applyNumberFormat="1" applyFont="1" applyFill="1" applyBorder="1" applyAlignment="1" applyProtection="1">
      <alignment horizontal="center"/>
      <protection/>
    </xf>
    <xf numFmtId="199" fontId="3" fillId="0" borderId="0" xfId="42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58" applyFont="1" applyFill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9" fontId="3" fillId="0" borderId="0" xfId="42" applyNumberFormat="1" applyFont="1" applyFill="1" applyBorder="1" applyAlignment="1" applyProtection="1">
      <alignment horizontal="center"/>
      <protection/>
    </xf>
    <xf numFmtId="199" fontId="3" fillId="0" borderId="11" xfId="42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58" applyFont="1" applyFill="1" applyBorder="1" applyAlignment="1">
      <alignment horizontal="left"/>
      <protection/>
    </xf>
    <xf numFmtId="199" fontId="2" fillId="0" borderId="0" xfId="44" applyNumberFormat="1" applyFont="1" applyFill="1" applyBorder="1" applyAlignment="1">
      <alignment horizontal="left"/>
    </xf>
    <xf numFmtId="0" fontId="2" fillId="0" borderId="0" xfId="58" applyFont="1" applyFill="1" applyBorder="1">
      <alignment/>
      <protection/>
    </xf>
    <xf numFmtId="199" fontId="3" fillId="0" borderId="0" xfId="44" applyNumberFormat="1" applyFont="1" applyFill="1" applyAlignment="1">
      <alignment/>
    </xf>
    <xf numFmtId="199" fontId="2" fillId="0" borderId="0" xfId="44" applyNumberFormat="1" applyFont="1" applyFill="1" applyAlignment="1">
      <alignment horizontal="center"/>
    </xf>
    <xf numFmtId="199" fontId="2" fillId="0" borderId="10" xfId="44" applyNumberFormat="1" applyFont="1" applyFill="1" applyBorder="1" applyAlignment="1">
      <alignment horizontal="center"/>
    </xf>
    <xf numFmtId="199" fontId="3" fillId="0" borderId="0" xfId="44" applyNumberFormat="1" applyFont="1" applyFill="1" applyAlignment="1">
      <alignment horizontal="center"/>
    </xf>
    <xf numFmtId="199" fontId="3" fillId="0" borderId="0" xfId="58" applyNumberFormat="1" applyFont="1" applyFill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99" fontId="3" fillId="0" borderId="0" xfId="42" applyNumberFormat="1" applyFont="1" applyFill="1" applyBorder="1" applyAlignment="1">
      <alignment/>
    </xf>
    <xf numFmtId="199" fontId="3" fillId="0" borderId="12" xfId="42" applyNumberFormat="1" applyFont="1" applyFill="1" applyBorder="1" applyAlignment="1" applyProtection="1">
      <alignment/>
      <protection/>
    </xf>
    <xf numFmtId="0" fontId="2" fillId="0" borderId="13" xfId="58" applyFont="1" applyFill="1" applyBorder="1" applyAlignment="1">
      <alignment horizontal="center"/>
      <protection/>
    </xf>
    <xf numFmtId="199" fontId="3" fillId="0" borderId="0" xfId="42" applyNumberFormat="1" applyFont="1" applyFill="1" applyAlignment="1">
      <alignment/>
    </xf>
    <xf numFmtId="0" fontId="3" fillId="0" borderId="0" xfId="58" applyFont="1" applyFill="1" quotePrefix="1">
      <alignment/>
      <protection/>
    </xf>
    <xf numFmtId="14" fontId="2" fillId="0" borderId="10" xfId="58" applyNumberFormat="1" applyFont="1" applyFill="1" applyBorder="1" applyAlignment="1" quotePrefix="1">
      <alignment horizontal="center"/>
      <protection/>
    </xf>
    <xf numFmtId="49" fontId="2" fillId="0" borderId="0" xfId="58" applyNumberFormat="1" applyFont="1" applyFill="1" applyBorder="1" applyAlignment="1">
      <alignment horizontal="center"/>
      <protection/>
    </xf>
    <xf numFmtId="14" fontId="2" fillId="0" borderId="0" xfId="58" applyNumberFormat="1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9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/>
    </xf>
    <xf numFmtId="199" fontId="3" fillId="0" borderId="13" xfId="42" applyNumberFormat="1" applyFont="1" applyFill="1" applyBorder="1" applyAlignment="1" applyProtection="1">
      <alignment/>
      <protection/>
    </xf>
    <xf numFmtId="14" fontId="2" fillId="0" borderId="13" xfId="58" applyNumberFormat="1" applyFont="1" applyFill="1" applyBorder="1" applyAlignment="1" quotePrefix="1">
      <alignment horizontal="center"/>
      <protection/>
    </xf>
    <xf numFmtId="0" fontId="3" fillId="0" borderId="13" xfId="0" applyFont="1" applyFill="1" applyBorder="1" applyAlignment="1">
      <alignment/>
    </xf>
    <xf numFmtId="199" fontId="3" fillId="0" borderId="13" xfId="44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Alignment="1">
      <alignment/>
    </xf>
    <xf numFmtId="199" fontId="3" fillId="0" borderId="12" xfId="44" applyNumberFormat="1" applyFont="1" applyFill="1" applyBorder="1" applyAlignment="1" applyProtection="1">
      <alignment/>
      <protection/>
    </xf>
    <xf numFmtId="198" fontId="3" fillId="0" borderId="0" xfId="42" applyNumberFormat="1" applyFont="1" applyFill="1" applyBorder="1" applyAlignment="1" applyProtection="1">
      <alignment/>
      <protection/>
    </xf>
    <xf numFmtId="199" fontId="3" fillId="0" borderId="14" xfId="42" applyNumberFormat="1" applyFont="1" applyFill="1" applyBorder="1" applyAlignment="1" applyProtection="1">
      <alignment/>
      <protection/>
    </xf>
    <xf numFmtId="0" fontId="2" fillId="0" borderId="0" xfId="58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99" fontId="3" fillId="0" borderId="15" xfId="42" applyNumberFormat="1" applyFont="1" applyFill="1" applyBorder="1" applyAlignment="1" applyProtection="1">
      <alignment/>
      <protection/>
    </xf>
    <xf numFmtId="199" fontId="3" fillId="0" borderId="16" xfId="42" applyNumberFormat="1" applyFont="1" applyFill="1" applyBorder="1" applyAlignment="1" applyProtection="1">
      <alignment horizontal="center"/>
      <protection/>
    </xf>
    <xf numFmtId="199" fontId="3" fillId="0" borderId="17" xfId="42" applyNumberFormat="1" applyFont="1" applyFill="1" applyBorder="1" applyAlignment="1">
      <alignment/>
    </xf>
    <xf numFmtId="199" fontId="3" fillId="0" borderId="18" xfId="42" applyNumberFormat="1" applyFont="1" applyFill="1" applyBorder="1" applyAlignment="1">
      <alignment/>
    </xf>
    <xf numFmtId="199" fontId="3" fillId="0" borderId="19" xfId="42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199" fontId="2" fillId="0" borderId="0" xfId="44" applyNumberFormat="1" applyFont="1" applyFill="1" applyBorder="1" applyAlignment="1">
      <alignment horizontal="center"/>
    </xf>
    <xf numFmtId="199" fontId="3" fillId="0" borderId="12" xfId="42" applyNumberFormat="1" applyFont="1" applyFill="1" applyBorder="1" applyAlignment="1">
      <alignment/>
    </xf>
    <xf numFmtId="0" fontId="6" fillId="0" borderId="0" xfId="58" applyFont="1" applyAlignment="1">
      <alignment horizontal="left"/>
      <protection/>
    </xf>
    <xf numFmtId="199" fontId="3" fillId="0" borderId="0" xfId="42" applyNumberFormat="1" applyFont="1" applyFill="1" applyBorder="1" applyAlignment="1">
      <alignment horizontal="right"/>
    </xf>
    <xf numFmtId="198" fontId="3" fillId="0" borderId="0" xfId="42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199" fontId="3" fillId="0" borderId="16" xfId="42" applyNumberFormat="1" applyFont="1" applyFill="1" applyBorder="1" applyAlignment="1" applyProtection="1">
      <alignment/>
      <protection/>
    </xf>
    <xf numFmtId="0" fontId="3" fillId="24" borderId="0" xfId="0" applyFont="1" applyFill="1" applyAlignment="1">
      <alignment/>
    </xf>
    <xf numFmtId="199" fontId="3" fillId="0" borderId="10" xfId="44" applyNumberFormat="1" applyFont="1" applyFill="1" applyBorder="1" applyAlignment="1" applyProtection="1">
      <alignment/>
      <protection/>
    </xf>
    <xf numFmtId="198" fontId="3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wrapText="1"/>
    </xf>
    <xf numFmtId="200" fontId="2" fillId="0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49" fontId="2" fillId="0" borderId="0" xfId="58" applyNumberFormat="1" applyFont="1" applyFill="1" applyBorder="1" applyAlignment="1">
      <alignment/>
      <protection/>
    </xf>
    <xf numFmtId="0" fontId="24" fillId="0" borderId="0" xfId="0" applyFont="1" applyFill="1" applyAlignment="1">
      <alignment/>
    </xf>
    <xf numFmtId="199" fontId="3" fillId="0" borderId="10" xfId="44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/>
    </xf>
    <xf numFmtId="199" fontId="3" fillId="0" borderId="14" xfId="44" applyNumberFormat="1" applyFont="1" applyFill="1" applyBorder="1" applyAlignment="1" applyProtection="1">
      <alignment/>
      <protection/>
    </xf>
    <xf numFmtId="199" fontId="3" fillId="0" borderId="13" xfId="44" applyNumberFormat="1" applyFont="1" applyFill="1" applyBorder="1" applyAlignment="1" applyProtection="1">
      <alignment/>
      <protection/>
    </xf>
    <xf numFmtId="49" fontId="2" fillId="0" borderId="0" xfId="58" applyNumberFormat="1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Fill="1" applyAlignment="1">
      <alignment horizontal="center"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FS 3rd qtr(Sept - 2004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FS 3rd qtr(Sept - 2004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7</xdr:row>
      <xdr:rowOff>104775</xdr:rowOff>
    </xdr:from>
    <xdr:to>
      <xdr:col>15</xdr:col>
      <xdr:colOff>962025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9791700" y="1485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104775</xdr:rowOff>
    </xdr:from>
    <xdr:to>
      <xdr:col>3</xdr:col>
      <xdr:colOff>542925</xdr:colOff>
      <xdr:row>7</xdr:row>
      <xdr:rowOff>104775</xdr:rowOff>
    </xdr:to>
    <xdr:sp>
      <xdr:nvSpPr>
        <xdr:cNvPr id="2" name="Line 8"/>
        <xdr:cNvSpPr>
          <a:spLocks/>
        </xdr:cNvSpPr>
      </xdr:nvSpPr>
      <xdr:spPr>
        <a:xfrm flipH="1">
          <a:off x="4829175" y="1485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zoomScale="80" zoomScaleNormal="80" zoomScaleSheetLayoutView="90" zoomScalePageLayoutView="0" workbookViewId="0" topLeftCell="A18">
      <selection activeCell="A34" sqref="A34"/>
    </sheetView>
  </sheetViews>
  <sheetFormatPr defaultColWidth="0" defaultRowHeight="12.75"/>
  <cols>
    <col min="1" max="1" width="56.140625" style="13" customWidth="1"/>
    <col min="2" max="2" width="8.8515625" style="15" customWidth="1"/>
    <col min="3" max="3" width="1.7109375" style="15" customWidth="1"/>
    <col min="4" max="4" width="25.28125" style="13" bestFit="1" customWidth="1"/>
    <col min="5" max="5" width="2.7109375" style="13" customWidth="1"/>
    <col min="6" max="6" width="25.28125" style="13" bestFit="1" customWidth="1"/>
    <col min="7" max="7" width="2.57421875" style="13" customWidth="1"/>
    <col min="8" max="8" width="25.28125" style="13" bestFit="1" customWidth="1"/>
    <col min="9" max="9" width="2.140625" style="13" customWidth="1"/>
    <col min="10" max="10" width="25.28125" style="13" bestFit="1" customWidth="1"/>
    <col min="11" max="11" width="25.28125" style="13" hidden="1" customWidth="1"/>
    <col min="12" max="12" width="10.28125" style="13" hidden="1" customWidth="1"/>
    <col min="13" max="16384" width="9.140625" style="13" hidden="1" customWidth="1"/>
  </cols>
  <sheetData>
    <row r="1" spans="1:11" ht="15.75">
      <c r="A1" s="2" t="s">
        <v>19</v>
      </c>
      <c r="B1" s="7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97</v>
      </c>
      <c r="B2" s="7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 t="s">
        <v>20</v>
      </c>
      <c r="B3" s="7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 t="s">
        <v>144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256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42" t="s">
        <v>145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5.75">
      <c r="A10" s="5"/>
      <c r="B10" s="7"/>
      <c r="C10" s="7"/>
      <c r="D10" s="85" t="s">
        <v>0</v>
      </c>
      <c r="E10" s="85"/>
      <c r="F10" s="85"/>
      <c r="G10" s="40"/>
      <c r="H10" s="85" t="s">
        <v>34</v>
      </c>
      <c r="I10" s="85"/>
      <c r="J10" s="85"/>
      <c r="K10" s="79"/>
      <c r="L10" s="79"/>
    </row>
    <row r="11" spans="1:12" ht="15.75">
      <c r="A11" s="5"/>
      <c r="B11" s="7"/>
      <c r="C11" s="7"/>
      <c r="D11" s="7" t="s">
        <v>1</v>
      </c>
      <c r="E11" s="5"/>
      <c r="F11" s="7" t="s">
        <v>2</v>
      </c>
      <c r="G11" s="5"/>
      <c r="H11" s="7" t="s">
        <v>1</v>
      </c>
      <c r="I11" s="7"/>
      <c r="J11" s="7" t="s">
        <v>2</v>
      </c>
      <c r="K11" s="7" t="s">
        <v>1</v>
      </c>
      <c r="L11" s="5"/>
    </row>
    <row r="12" spans="1:12" ht="15.75">
      <c r="A12" s="5"/>
      <c r="B12" s="7"/>
      <c r="C12" s="7"/>
      <c r="D12" s="7" t="s">
        <v>3</v>
      </c>
      <c r="E12" s="5"/>
      <c r="F12" s="7" t="s">
        <v>3</v>
      </c>
      <c r="G12" s="7"/>
      <c r="H12" s="7" t="s">
        <v>35</v>
      </c>
      <c r="I12" s="7"/>
      <c r="J12" s="7" t="s">
        <v>36</v>
      </c>
      <c r="K12" s="7" t="s">
        <v>35</v>
      </c>
      <c r="L12" s="7"/>
    </row>
    <row r="13" spans="1:12" ht="15.75">
      <c r="A13" s="5"/>
      <c r="B13" s="8" t="s">
        <v>4</v>
      </c>
      <c r="C13" s="7"/>
      <c r="D13" s="39" t="s">
        <v>146</v>
      </c>
      <c r="E13" s="41"/>
      <c r="F13" s="39" t="s">
        <v>151</v>
      </c>
      <c r="G13" s="41"/>
      <c r="H13" s="39" t="str">
        <f>+D13</f>
        <v>31 DECEMBER 2009</v>
      </c>
      <c r="I13" s="41"/>
      <c r="J13" s="39" t="str">
        <f>+F13</f>
        <v>31 DECEMBER 2008</v>
      </c>
      <c r="K13" s="39" t="s">
        <v>136</v>
      </c>
      <c r="L13" s="39"/>
    </row>
    <row r="14" spans="1:12" ht="15.75">
      <c r="A14" s="5"/>
      <c r="B14" s="7"/>
      <c r="C14" s="7"/>
      <c r="D14" s="7" t="s">
        <v>21</v>
      </c>
      <c r="E14" s="7"/>
      <c r="F14" s="7" t="s">
        <v>21</v>
      </c>
      <c r="G14" s="7"/>
      <c r="H14" s="7" t="s">
        <v>21</v>
      </c>
      <c r="I14" s="7"/>
      <c r="J14" s="7" t="s">
        <v>21</v>
      </c>
      <c r="K14" s="7" t="s">
        <v>21</v>
      </c>
      <c r="L14" s="7"/>
    </row>
    <row r="15" spans="1:12" ht="15.75">
      <c r="A15" s="5"/>
      <c r="B15" s="7"/>
      <c r="C15" s="7"/>
      <c r="D15" s="7" t="s">
        <v>115</v>
      </c>
      <c r="E15" s="7"/>
      <c r="F15" s="7" t="s">
        <v>115</v>
      </c>
      <c r="G15" s="7"/>
      <c r="H15" s="7" t="s">
        <v>115</v>
      </c>
      <c r="I15" s="7"/>
      <c r="J15" s="7" t="s">
        <v>147</v>
      </c>
      <c r="K15" s="7" t="s">
        <v>115</v>
      </c>
      <c r="L15" s="7"/>
    </row>
    <row r="16" spans="1:11" s="14" customFormat="1" ht="15.7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6" t="s">
        <v>5</v>
      </c>
      <c r="B18" s="9"/>
      <c r="C18" s="9"/>
      <c r="D18" s="10">
        <f>H18-589686</f>
        <v>143462</v>
      </c>
      <c r="E18" s="10"/>
      <c r="F18" s="11">
        <v>189372</v>
      </c>
      <c r="G18" s="11"/>
      <c r="H18" s="10">
        <v>733148</v>
      </c>
      <c r="I18" s="10"/>
      <c r="J18" s="11">
        <v>686974</v>
      </c>
      <c r="K18" s="10">
        <v>415716</v>
      </c>
    </row>
    <row r="19" spans="1:11" ht="15">
      <c r="A19" s="6"/>
      <c r="B19" s="9"/>
      <c r="C19" s="9"/>
      <c r="D19" s="10"/>
      <c r="E19" s="10"/>
      <c r="F19" s="11"/>
      <c r="G19" s="11"/>
      <c r="H19" s="10"/>
      <c r="I19" s="10"/>
      <c r="J19" s="11"/>
      <c r="K19" s="10"/>
    </row>
    <row r="20" spans="1:11" ht="15">
      <c r="A20" s="6" t="s">
        <v>6</v>
      </c>
      <c r="B20" s="9"/>
      <c r="C20" s="9"/>
      <c r="D20" s="73">
        <f>H20+583603</f>
        <v>-142893</v>
      </c>
      <c r="E20" s="10"/>
      <c r="F20" s="51">
        <v>-186698</v>
      </c>
      <c r="G20" s="11"/>
      <c r="H20" s="73">
        <v>-726496</v>
      </c>
      <c r="I20" s="10"/>
      <c r="J20" s="51">
        <v>-677674</v>
      </c>
      <c r="K20" s="73">
        <v>-411601</v>
      </c>
    </row>
    <row r="21" spans="1:11" ht="15">
      <c r="A21" s="6"/>
      <c r="B21" s="9"/>
      <c r="C21" s="9"/>
      <c r="D21" s="10"/>
      <c r="E21" s="10"/>
      <c r="F21" s="11"/>
      <c r="G21" s="11"/>
      <c r="H21" s="10"/>
      <c r="I21" s="10"/>
      <c r="J21" s="11"/>
      <c r="K21" s="10"/>
    </row>
    <row r="22" spans="1:11" ht="15">
      <c r="A22" s="6" t="s">
        <v>100</v>
      </c>
      <c r="B22" s="9"/>
      <c r="C22" s="9"/>
      <c r="D22" s="10">
        <f>SUM(D18:D21)</f>
        <v>569</v>
      </c>
      <c r="E22" s="10"/>
      <c r="F22" s="10">
        <f>SUM(F18:F21)</f>
        <v>2674</v>
      </c>
      <c r="G22" s="11"/>
      <c r="H22" s="10">
        <f>SUM(H18:H21)</f>
        <v>6652</v>
      </c>
      <c r="I22" s="10"/>
      <c r="J22" s="10">
        <f>SUM(J18:J21)</f>
        <v>9300</v>
      </c>
      <c r="K22" s="10">
        <v>4115</v>
      </c>
    </row>
    <row r="23" spans="1:11" ht="15">
      <c r="A23" s="6"/>
      <c r="B23" s="9"/>
      <c r="C23" s="9"/>
      <c r="D23" s="10"/>
      <c r="E23" s="10"/>
      <c r="F23" s="11"/>
      <c r="G23" s="11"/>
      <c r="H23" s="10"/>
      <c r="I23" s="10"/>
      <c r="J23" s="11"/>
      <c r="K23" s="10"/>
    </row>
    <row r="24" spans="1:11" ht="15">
      <c r="A24" s="6" t="s">
        <v>84</v>
      </c>
      <c r="B24" s="9"/>
      <c r="C24" s="9"/>
      <c r="D24" s="10">
        <f>H24-7633</f>
        <v>3044</v>
      </c>
      <c r="E24" s="10"/>
      <c r="F24" s="11">
        <v>2262</v>
      </c>
      <c r="G24" s="11"/>
      <c r="H24" s="10">
        <v>10677</v>
      </c>
      <c r="I24" s="10"/>
      <c r="J24" s="11">
        <v>9153</v>
      </c>
      <c r="K24" s="10">
        <v>5182</v>
      </c>
    </row>
    <row r="25" spans="1:11" ht="15">
      <c r="A25" s="6"/>
      <c r="B25" s="9"/>
      <c r="C25" s="9"/>
      <c r="D25" s="10"/>
      <c r="E25" s="10"/>
      <c r="F25" s="11"/>
      <c r="G25" s="11"/>
      <c r="H25" s="10"/>
      <c r="I25" s="10"/>
      <c r="J25" s="11"/>
      <c r="K25" s="10"/>
    </row>
    <row r="26" spans="1:11" ht="15">
      <c r="A26" s="6" t="s">
        <v>45</v>
      </c>
      <c r="B26" s="9"/>
      <c r="C26" s="9"/>
      <c r="D26" s="10">
        <f>H26+1088</f>
        <v>-94</v>
      </c>
      <c r="E26" s="10"/>
      <c r="F26" s="11">
        <v>-281</v>
      </c>
      <c r="G26" s="11"/>
      <c r="H26" s="10">
        <v>-1182</v>
      </c>
      <c r="I26" s="10"/>
      <c r="J26" s="11">
        <v>-3084</v>
      </c>
      <c r="K26" s="10">
        <v>-828</v>
      </c>
    </row>
    <row r="27" spans="1:11" ht="15">
      <c r="A27" s="6"/>
      <c r="B27" s="9"/>
      <c r="C27" s="9"/>
      <c r="D27" s="10"/>
      <c r="E27" s="10"/>
      <c r="F27" s="11"/>
      <c r="G27" s="11"/>
      <c r="H27" s="10"/>
      <c r="I27" s="10"/>
      <c r="J27" s="11"/>
      <c r="K27" s="10"/>
    </row>
    <row r="28" spans="1:11" ht="15">
      <c r="A28" s="6" t="s">
        <v>44</v>
      </c>
      <c r="B28" s="9"/>
      <c r="C28" s="9"/>
      <c r="D28" s="10">
        <f>H28+9343</f>
        <v>-3701</v>
      </c>
      <c r="E28" s="10"/>
      <c r="F28" s="11">
        <v>-2083</v>
      </c>
      <c r="G28" s="11"/>
      <c r="H28" s="10">
        <v>-13044</v>
      </c>
      <c r="I28" s="10"/>
      <c r="J28" s="11">
        <v>-11453</v>
      </c>
      <c r="K28" s="10">
        <v>-6252</v>
      </c>
    </row>
    <row r="29" spans="1:11" ht="15">
      <c r="A29" s="6"/>
      <c r="B29" s="9"/>
      <c r="C29" s="9"/>
      <c r="D29" s="10"/>
      <c r="E29" s="10"/>
      <c r="F29" s="11"/>
      <c r="G29" s="11"/>
      <c r="H29" s="10"/>
      <c r="I29" s="10"/>
      <c r="J29" s="11"/>
      <c r="K29" s="10"/>
    </row>
    <row r="30" spans="1:11" ht="15">
      <c r="A30" s="6" t="s">
        <v>85</v>
      </c>
      <c r="B30" s="9"/>
      <c r="C30" s="9"/>
      <c r="D30" s="10">
        <v>-1867</v>
      </c>
      <c r="E30" s="10"/>
      <c r="F30" s="11">
        <v>-152</v>
      </c>
      <c r="G30" s="11"/>
      <c r="H30" s="10">
        <v>-2493</v>
      </c>
      <c r="I30" s="10"/>
      <c r="J30" s="11">
        <v>-1001</v>
      </c>
      <c r="K30" s="10">
        <v>-439</v>
      </c>
    </row>
    <row r="31" spans="1:11" ht="15">
      <c r="A31" s="6"/>
      <c r="B31" s="9"/>
      <c r="C31" s="9"/>
      <c r="D31" s="10"/>
      <c r="E31" s="10"/>
      <c r="F31" s="11"/>
      <c r="G31" s="11"/>
      <c r="H31" s="10"/>
      <c r="I31" s="10"/>
      <c r="J31" s="11"/>
      <c r="K31" s="10"/>
    </row>
    <row r="32" spans="1:11" ht="15">
      <c r="A32" s="6" t="s">
        <v>7</v>
      </c>
      <c r="B32" s="9"/>
      <c r="C32" s="9"/>
      <c r="D32" s="10">
        <f>H32+84</f>
        <v>-9</v>
      </c>
      <c r="E32" s="10"/>
      <c r="F32" s="11">
        <v>-163</v>
      </c>
      <c r="G32" s="11"/>
      <c r="H32" s="10">
        <v>-93</v>
      </c>
      <c r="I32" s="10"/>
      <c r="J32" s="11">
        <v>-181</v>
      </c>
      <c r="K32" s="10">
        <v>-54</v>
      </c>
    </row>
    <row r="33" spans="1:11" ht="15">
      <c r="A33" s="6"/>
      <c r="B33" s="9"/>
      <c r="C33" s="9"/>
      <c r="D33" s="84"/>
      <c r="E33" s="84"/>
      <c r="F33" s="51"/>
      <c r="G33" s="51"/>
      <c r="H33" s="84"/>
      <c r="I33" s="84"/>
      <c r="J33" s="51"/>
      <c r="K33" s="10"/>
    </row>
    <row r="34" spans="1:11" ht="15">
      <c r="A34" s="6" t="s">
        <v>164</v>
      </c>
      <c r="B34" s="9"/>
      <c r="C34" s="9"/>
      <c r="D34" s="10">
        <f>SUM(D22:D32)</f>
        <v>-2058</v>
      </c>
      <c r="E34" s="10"/>
      <c r="F34" s="10">
        <f>SUM(F22:F32)</f>
        <v>2257</v>
      </c>
      <c r="G34" s="11"/>
      <c r="H34" s="10">
        <f>SUM(H22:H32)</f>
        <v>517</v>
      </c>
      <c r="I34" s="10"/>
      <c r="J34" s="10">
        <f>SUM(J22:J32)</f>
        <v>2734</v>
      </c>
      <c r="K34" s="10"/>
    </row>
    <row r="35" spans="1:11" ht="15">
      <c r="A35" s="6"/>
      <c r="B35" s="9"/>
      <c r="C35" s="9"/>
      <c r="D35" s="10"/>
      <c r="E35" s="10"/>
      <c r="F35" s="11"/>
      <c r="G35" s="11"/>
      <c r="H35" s="10"/>
      <c r="I35" s="10"/>
      <c r="J35" s="11"/>
      <c r="K35" s="10"/>
    </row>
    <row r="36" spans="1:11" ht="15">
      <c r="A36" s="6" t="s">
        <v>165</v>
      </c>
      <c r="B36" s="9"/>
      <c r="C36" s="9"/>
      <c r="D36" s="10">
        <v>-92335</v>
      </c>
      <c r="E36" s="10"/>
      <c r="F36" s="11">
        <v>-1126</v>
      </c>
      <c r="G36" s="11"/>
      <c r="H36" s="10">
        <v>-92335</v>
      </c>
      <c r="I36" s="10"/>
      <c r="J36" s="11">
        <v>-1126</v>
      </c>
      <c r="K36" s="10"/>
    </row>
    <row r="37" spans="1:11" ht="15">
      <c r="A37" s="6"/>
      <c r="B37" s="9"/>
      <c r="C37" s="9"/>
      <c r="D37" s="73"/>
      <c r="E37" s="10"/>
      <c r="F37" s="81"/>
      <c r="G37" s="11"/>
      <c r="H37" s="73"/>
      <c r="I37" s="10"/>
      <c r="J37" s="51"/>
      <c r="K37" s="73"/>
    </row>
    <row r="38" spans="1:11" ht="15">
      <c r="A38" s="6" t="s">
        <v>159</v>
      </c>
      <c r="B38" s="9"/>
      <c r="C38" s="9"/>
      <c r="D38" s="10">
        <f>SUM(D34:D36)</f>
        <v>-94393</v>
      </c>
      <c r="E38" s="10"/>
      <c r="F38" s="10">
        <f>SUM(F34:F36)</f>
        <v>1131</v>
      </c>
      <c r="G38" s="11"/>
      <c r="H38" s="10">
        <f>SUM(H34:H36)</f>
        <v>-91818</v>
      </c>
      <c r="I38" s="10"/>
      <c r="J38" s="10">
        <f>SUM(J34:J36)</f>
        <v>1608</v>
      </c>
      <c r="K38" s="10">
        <v>1724</v>
      </c>
    </row>
    <row r="39" spans="1:11" ht="15">
      <c r="A39" s="6"/>
      <c r="B39" s="9"/>
      <c r="C39" s="9"/>
      <c r="D39" s="10"/>
      <c r="E39" s="10"/>
      <c r="F39" s="11"/>
      <c r="G39" s="11"/>
      <c r="H39" s="10"/>
      <c r="I39" s="10"/>
      <c r="J39" s="11"/>
      <c r="K39" s="10"/>
    </row>
    <row r="40" spans="1:11" ht="15">
      <c r="A40" s="6" t="s">
        <v>86</v>
      </c>
      <c r="B40" s="9">
        <v>20</v>
      </c>
      <c r="C40" s="9"/>
      <c r="D40" s="10">
        <f>H40+1559</f>
        <v>-110</v>
      </c>
      <c r="E40" s="10"/>
      <c r="F40" s="11">
        <v>88</v>
      </c>
      <c r="G40" s="11"/>
      <c r="H40" s="10">
        <v>-1669</v>
      </c>
      <c r="I40" s="10"/>
      <c r="J40" s="11">
        <v>-1375</v>
      </c>
      <c r="K40" s="10">
        <v>-1079</v>
      </c>
    </row>
    <row r="41" spans="1:11" ht="15">
      <c r="A41" s="6"/>
      <c r="B41" s="9"/>
      <c r="C41" s="9"/>
      <c r="D41" s="10"/>
      <c r="E41" s="10"/>
      <c r="F41" s="11"/>
      <c r="G41" s="11"/>
      <c r="H41" s="10"/>
      <c r="I41" s="10"/>
      <c r="J41" s="11"/>
      <c r="K41" s="10"/>
    </row>
    <row r="42" spans="1:11" ht="15.75" thickBot="1">
      <c r="A42" s="6" t="s">
        <v>160</v>
      </c>
      <c r="B42" s="9"/>
      <c r="C42" s="9"/>
      <c r="D42" s="53">
        <f>SUM(D38:D41)</f>
        <v>-94503</v>
      </c>
      <c r="E42" s="10"/>
      <c r="F42" s="53">
        <f>SUM(F38:F41)</f>
        <v>1219</v>
      </c>
      <c r="G42" s="11"/>
      <c r="H42" s="53">
        <f>SUM(H38:H41)</f>
        <v>-93487</v>
      </c>
      <c r="I42" s="10"/>
      <c r="J42" s="83">
        <f>SUM(J38:J41)</f>
        <v>233</v>
      </c>
      <c r="K42" s="53">
        <v>645</v>
      </c>
    </row>
    <row r="43" spans="1:11" ht="15">
      <c r="A43" s="6"/>
      <c r="B43" s="9"/>
      <c r="C43" s="9"/>
      <c r="D43" s="10"/>
      <c r="E43" s="10"/>
      <c r="F43" s="11"/>
      <c r="G43" s="11"/>
      <c r="H43" s="10"/>
      <c r="I43" s="10"/>
      <c r="J43" s="11"/>
      <c r="K43" s="10"/>
    </row>
    <row r="44" spans="1:11" ht="15">
      <c r="A44" s="6"/>
      <c r="B44" s="9"/>
      <c r="C44" s="9"/>
      <c r="D44" s="10"/>
      <c r="E44" s="10"/>
      <c r="F44" s="11"/>
      <c r="G44" s="11"/>
      <c r="H44" s="10"/>
      <c r="I44" s="10"/>
      <c r="J44" s="11"/>
      <c r="K44" s="10"/>
    </row>
    <row r="45" spans="1:11" ht="15">
      <c r="A45" s="6" t="s">
        <v>72</v>
      </c>
      <c r="B45" s="9"/>
      <c r="C45" s="9"/>
      <c r="D45" s="10"/>
      <c r="E45" s="10"/>
      <c r="F45" s="11"/>
      <c r="G45" s="11"/>
      <c r="H45" s="10"/>
      <c r="I45" s="10"/>
      <c r="J45" s="11"/>
      <c r="K45" s="10"/>
    </row>
    <row r="46" spans="1:11" ht="15">
      <c r="A46" s="6" t="s">
        <v>73</v>
      </c>
      <c r="B46" s="9"/>
      <c r="C46" s="9"/>
      <c r="D46" s="10">
        <f>H46-416</f>
        <v>-94251</v>
      </c>
      <c r="E46" s="10"/>
      <c r="F46" s="11">
        <v>941</v>
      </c>
      <c r="G46" s="11"/>
      <c r="H46" s="10">
        <f>H42-H47</f>
        <v>-93835</v>
      </c>
      <c r="I46" s="10"/>
      <c r="J46" s="11">
        <v>-240</v>
      </c>
      <c r="K46" s="10">
        <v>341</v>
      </c>
    </row>
    <row r="47" spans="1:11" ht="15">
      <c r="A47" s="6" t="s">
        <v>74</v>
      </c>
      <c r="B47" s="9"/>
      <c r="C47" s="9"/>
      <c r="D47" s="10">
        <f>H47-600</f>
        <v>-252</v>
      </c>
      <c r="E47" s="10"/>
      <c r="F47" s="11">
        <v>278</v>
      </c>
      <c r="G47" s="11"/>
      <c r="H47" s="10">
        <v>348</v>
      </c>
      <c r="I47" s="10"/>
      <c r="J47" s="11">
        <v>473</v>
      </c>
      <c r="K47" s="10">
        <v>304</v>
      </c>
    </row>
    <row r="48" spans="1:11" ht="15.75" thickBot="1">
      <c r="A48" s="6" t="s">
        <v>161</v>
      </c>
      <c r="B48" s="9"/>
      <c r="C48" s="9"/>
      <c r="D48" s="53">
        <f>SUM(D46:D47)</f>
        <v>-94503</v>
      </c>
      <c r="E48" s="10"/>
      <c r="F48" s="53">
        <f>SUM(F46:F47)</f>
        <v>1219</v>
      </c>
      <c r="G48" s="11"/>
      <c r="H48" s="53">
        <f>SUM(H46:H47)</f>
        <v>-93487</v>
      </c>
      <c r="I48" s="10"/>
      <c r="J48" s="53">
        <f>SUM(J46:J47)</f>
        <v>233</v>
      </c>
      <c r="K48" s="53">
        <v>645</v>
      </c>
    </row>
    <row r="49" spans="1:11" ht="15">
      <c r="A49" s="6"/>
      <c r="B49" s="9"/>
      <c r="C49" s="9"/>
      <c r="D49" s="10"/>
      <c r="E49" s="10"/>
      <c r="F49" s="11"/>
      <c r="G49" s="11"/>
      <c r="H49" s="10"/>
      <c r="I49" s="10"/>
      <c r="J49" s="11"/>
      <c r="K49" s="10"/>
    </row>
    <row r="50" spans="1:11" ht="15">
      <c r="A50" s="6"/>
      <c r="B50" s="9"/>
      <c r="C50" s="9"/>
      <c r="D50" s="10"/>
      <c r="E50" s="10"/>
      <c r="F50" s="11"/>
      <c r="G50" s="11"/>
      <c r="H50" s="10"/>
      <c r="I50" s="10"/>
      <c r="J50" s="11"/>
      <c r="K50" s="10"/>
    </row>
    <row r="51" spans="1:3" ht="15">
      <c r="A51" s="6" t="s">
        <v>162</v>
      </c>
      <c r="B51" s="9"/>
      <c r="C51" s="9"/>
    </row>
    <row r="52" spans="1:9" ht="15">
      <c r="A52" s="6" t="s">
        <v>104</v>
      </c>
      <c r="B52" s="9">
        <v>28</v>
      </c>
      <c r="C52" s="9"/>
      <c r="E52" s="10"/>
      <c r="G52" s="69"/>
      <c r="I52" s="54"/>
    </row>
    <row r="53" spans="1:11" ht="15">
      <c r="A53" s="38" t="s">
        <v>103</v>
      </c>
      <c r="B53" s="9"/>
      <c r="C53" s="9"/>
      <c r="D53" s="74">
        <v>-4.42</v>
      </c>
      <c r="E53" s="10"/>
      <c r="F53" s="74">
        <v>0.04</v>
      </c>
      <c r="G53" s="69"/>
      <c r="H53" s="74">
        <v>-4.4</v>
      </c>
      <c r="I53" s="54"/>
      <c r="J53" s="74">
        <v>-0.01</v>
      </c>
      <c r="K53" s="54">
        <v>0.02</v>
      </c>
    </row>
    <row r="54" spans="1:11" ht="10.5" customHeight="1">
      <c r="A54" s="38"/>
      <c r="B54" s="9"/>
      <c r="C54" s="9"/>
      <c r="D54" s="54"/>
      <c r="E54" s="10"/>
      <c r="F54" s="69"/>
      <c r="G54" s="69"/>
      <c r="H54" s="54"/>
      <c r="I54" s="54"/>
      <c r="J54" s="69"/>
      <c r="K54" s="54"/>
    </row>
    <row r="55" spans="1:11" ht="15">
      <c r="A55" s="13" t="s">
        <v>116</v>
      </c>
      <c r="B55" s="9">
        <v>28</v>
      </c>
      <c r="C55" s="9"/>
      <c r="D55" s="9" t="s">
        <v>117</v>
      </c>
      <c r="E55" s="6"/>
      <c r="F55" s="9" t="s">
        <v>117</v>
      </c>
      <c r="G55" s="6"/>
      <c r="H55" s="9" t="s">
        <v>117</v>
      </c>
      <c r="I55" s="6"/>
      <c r="J55" s="9" t="s">
        <v>117</v>
      </c>
      <c r="K55" s="6" t="s">
        <v>117</v>
      </c>
    </row>
    <row r="56" spans="2:11" ht="15">
      <c r="B56" s="9"/>
      <c r="C56" s="9"/>
      <c r="D56" s="6"/>
      <c r="E56" s="6"/>
      <c r="F56" s="6"/>
      <c r="G56" s="6"/>
      <c r="H56" s="6"/>
      <c r="I56" s="6"/>
      <c r="J56" s="6"/>
      <c r="K56" s="6"/>
    </row>
    <row r="57" spans="1:11" ht="15">
      <c r="A57" s="80"/>
      <c r="B57" s="9"/>
      <c r="C57" s="9"/>
      <c r="D57" s="6"/>
      <c r="E57" s="6"/>
      <c r="F57" s="6"/>
      <c r="G57" s="6"/>
      <c r="H57" s="6"/>
      <c r="I57" s="6"/>
      <c r="J57" s="6"/>
      <c r="K57" s="6"/>
    </row>
    <row r="58" spans="1:11" ht="15.75">
      <c r="A58" s="14"/>
      <c r="B58" s="9"/>
      <c r="C58" s="9"/>
      <c r="D58" s="6"/>
      <c r="E58" s="6"/>
      <c r="F58" s="6"/>
      <c r="G58" s="6"/>
      <c r="H58" s="6"/>
      <c r="I58" s="6"/>
      <c r="J58" s="6"/>
      <c r="K58" s="6"/>
    </row>
    <row r="59" ht="15">
      <c r="A59" s="13" t="s">
        <v>79</v>
      </c>
    </row>
    <row r="60" ht="15">
      <c r="A60" s="13" t="s">
        <v>119</v>
      </c>
    </row>
  </sheetData>
  <sheetProtection/>
  <mergeCells count="2">
    <mergeCell ref="D10:F10"/>
    <mergeCell ref="H10:J10"/>
  </mergeCells>
  <printOptions/>
  <pageMargins left="0.75" right="0.33" top="0.65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0" zoomScaleNormal="80" zoomScaleSheetLayoutView="80" zoomScalePageLayoutView="0" workbookViewId="0" topLeftCell="A18">
      <selection activeCell="C20" sqref="C20"/>
    </sheetView>
  </sheetViews>
  <sheetFormatPr defaultColWidth="0" defaultRowHeight="12.75"/>
  <cols>
    <col min="1" max="1" width="5.00390625" style="3" customWidth="1"/>
    <col min="2" max="2" width="45.421875" style="3" customWidth="1"/>
    <col min="3" max="3" width="9.140625" style="15" customWidth="1"/>
    <col min="4" max="4" width="4.7109375" style="15" customWidth="1"/>
    <col min="5" max="5" width="18.7109375" style="13" customWidth="1"/>
    <col min="6" max="6" width="4.7109375" style="13" customWidth="1"/>
    <col min="7" max="7" width="21.28125" style="13" customWidth="1"/>
    <col min="8" max="8" width="27.00390625" style="13" customWidth="1"/>
    <col min="9" max="9" width="0" style="3" hidden="1" customWidth="1"/>
    <col min="10" max="10" width="0" style="13" hidden="1" customWidth="1"/>
    <col min="11" max="16384" width="0" style="3" hidden="1" customWidth="1"/>
  </cols>
  <sheetData>
    <row r="1" spans="1:7" ht="15.75">
      <c r="A1" s="1" t="s">
        <v>19</v>
      </c>
      <c r="B1" s="22"/>
      <c r="C1" s="43"/>
      <c r="D1" s="43"/>
      <c r="E1" s="43"/>
      <c r="F1" s="43"/>
      <c r="G1" s="43"/>
    </row>
    <row r="2" spans="1:7" ht="15.75">
      <c r="A2" s="1" t="s">
        <v>97</v>
      </c>
      <c r="B2" s="22"/>
      <c r="C2" s="43"/>
      <c r="D2" s="43"/>
      <c r="E2" s="43"/>
      <c r="F2" s="43"/>
      <c r="G2" s="43"/>
    </row>
    <row r="3" spans="1:7" ht="15.75">
      <c r="A3" s="1" t="s">
        <v>20</v>
      </c>
      <c r="B3" s="22"/>
      <c r="C3" s="43"/>
      <c r="D3" s="43"/>
      <c r="E3" s="43"/>
      <c r="F3" s="43"/>
      <c r="G3" s="43"/>
    </row>
    <row r="4" spans="1:7" ht="15.75">
      <c r="A4" s="22" t="s">
        <v>51</v>
      </c>
      <c r="B4" s="22"/>
      <c r="C4" s="43"/>
      <c r="D4" s="43"/>
      <c r="E4" s="43"/>
      <c r="F4" s="43"/>
      <c r="G4" s="43"/>
    </row>
    <row r="5" spans="1:7" ht="15.75">
      <c r="A5" s="22" t="s">
        <v>148</v>
      </c>
      <c r="B5" s="22"/>
      <c r="C5" s="43"/>
      <c r="D5" s="43"/>
      <c r="E5" s="43"/>
      <c r="F5" s="43"/>
      <c r="G5" s="43"/>
    </row>
    <row r="6" spans="1:7" ht="15" customHeight="1">
      <c r="A6" s="4"/>
      <c r="B6" s="17"/>
      <c r="C6" s="44"/>
      <c r="D6" s="44"/>
      <c r="E6" s="14"/>
      <c r="F6" s="14"/>
      <c r="G6" s="14"/>
    </row>
    <row r="7" spans="1:7" ht="15" customHeight="1">
      <c r="A7" s="4"/>
      <c r="B7" s="17"/>
      <c r="C7" s="44"/>
      <c r="D7" s="44"/>
      <c r="E7" s="14"/>
      <c r="F7" s="14"/>
      <c r="G7" s="14"/>
    </row>
    <row r="8" spans="1:7" ht="63">
      <c r="A8" s="17"/>
      <c r="B8" s="17"/>
      <c r="C8" s="44"/>
      <c r="D8" s="44"/>
      <c r="E8" s="75" t="s">
        <v>8</v>
      </c>
      <c r="F8" s="14"/>
      <c r="G8" s="75" t="s">
        <v>96</v>
      </c>
    </row>
    <row r="9" spans="1:7" ht="15.75">
      <c r="A9" s="17"/>
      <c r="B9" s="17"/>
      <c r="C9" s="44"/>
      <c r="D9" s="44"/>
      <c r="E9" s="44" t="s">
        <v>9</v>
      </c>
      <c r="F9" s="14"/>
      <c r="G9" s="44" t="s">
        <v>9</v>
      </c>
    </row>
    <row r="10" spans="1:7" ht="15.75">
      <c r="A10" s="17"/>
      <c r="B10" s="17"/>
      <c r="C10" s="45" t="s">
        <v>10</v>
      </c>
      <c r="D10" s="44"/>
      <c r="E10" s="76" t="s">
        <v>149</v>
      </c>
      <c r="F10" s="14"/>
      <c r="G10" s="76" t="s">
        <v>113</v>
      </c>
    </row>
    <row r="11" spans="5:7" ht="15.75">
      <c r="E11" s="7" t="s">
        <v>21</v>
      </c>
      <c r="F11" s="32"/>
      <c r="G11" s="7" t="s">
        <v>21</v>
      </c>
    </row>
    <row r="12" spans="5:7" ht="15.75">
      <c r="E12" s="7" t="s">
        <v>47</v>
      </c>
      <c r="F12" s="32"/>
      <c r="G12" s="7" t="s">
        <v>48</v>
      </c>
    </row>
    <row r="13" spans="5:7" ht="15">
      <c r="E13" s="12"/>
      <c r="F13" s="12"/>
      <c r="G13" s="12"/>
    </row>
    <row r="14" spans="1:7" ht="15.75">
      <c r="A14" s="17" t="s">
        <v>53</v>
      </c>
      <c r="E14" s="12"/>
      <c r="F14" s="12"/>
      <c r="G14" s="12"/>
    </row>
    <row r="15" spans="1:7" ht="15.75">
      <c r="A15" s="17" t="s">
        <v>54</v>
      </c>
      <c r="E15" s="12"/>
      <c r="F15" s="12"/>
      <c r="G15" s="12"/>
    </row>
    <row r="16" spans="1:7" ht="15">
      <c r="A16" s="3" t="s">
        <v>56</v>
      </c>
      <c r="E16" s="12">
        <v>11365</v>
      </c>
      <c r="F16" s="12"/>
      <c r="G16" s="12">
        <v>9157</v>
      </c>
    </row>
    <row r="17" spans="1:7" ht="15">
      <c r="A17" s="3" t="s">
        <v>132</v>
      </c>
      <c r="C17" s="15">
        <v>22</v>
      </c>
      <c r="E17" s="19">
        <v>12034</v>
      </c>
      <c r="F17" s="12"/>
      <c r="G17" s="12">
        <v>0</v>
      </c>
    </row>
    <row r="18" spans="1:7" ht="15">
      <c r="A18" s="3" t="s">
        <v>118</v>
      </c>
      <c r="E18" s="12">
        <v>10761</v>
      </c>
      <c r="F18" s="12"/>
      <c r="G18" s="12">
        <v>9322</v>
      </c>
    </row>
    <row r="19" spans="1:7" ht="15">
      <c r="A19" s="3" t="s">
        <v>114</v>
      </c>
      <c r="E19" s="12">
        <v>21</v>
      </c>
      <c r="F19" s="12"/>
      <c r="G19" s="12">
        <v>18</v>
      </c>
    </row>
    <row r="20" spans="1:7" ht="15">
      <c r="A20" s="3" t="s">
        <v>57</v>
      </c>
      <c r="E20" s="19">
        <v>35991</v>
      </c>
      <c r="F20" s="12"/>
      <c r="G20" s="19">
        <v>114558</v>
      </c>
    </row>
    <row r="21" spans="5:7" ht="15">
      <c r="E21" s="55">
        <f>SUM(E16:E20)</f>
        <v>70172</v>
      </c>
      <c r="F21" s="12"/>
      <c r="G21" s="55">
        <f>SUM(G16:G20)</f>
        <v>133055</v>
      </c>
    </row>
    <row r="22" spans="5:7" ht="15">
      <c r="E22" s="12"/>
      <c r="F22" s="12"/>
      <c r="G22" s="19"/>
    </row>
    <row r="23" spans="1:7" ht="15.75">
      <c r="A23" s="17" t="s">
        <v>11</v>
      </c>
      <c r="E23" s="12"/>
      <c r="F23" s="12"/>
      <c r="G23" s="12"/>
    </row>
    <row r="24" spans="1:8" ht="15">
      <c r="A24" s="3" t="s">
        <v>12</v>
      </c>
      <c r="E24" s="12">
        <v>26034</v>
      </c>
      <c r="F24" s="12"/>
      <c r="G24" s="12">
        <v>17924</v>
      </c>
      <c r="H24" s="52"/>
    </row>
    <row r="25" spans="1:7" ht="15">
      <c r="A25" s="3" t="s">
        <v>13</v>
      </c>
      <c r="E25" s="12">
        <v>21405</v>
      </c>
      <c r="F25" s="12"/>
      <c r="G25" s="12">
        <f>23535+47207</f>
        <v>70742</v>
      </c>
    </row>
    <row r="26" spans="1:7" ht="15">
      <c r="A26" s="3" t="s">
        <v>46</v>
      </c>
      <c r="E26" s="12">
        <v>62</v>
      </c>
      <c r="F26" s="12"/>
      <c r="G26" s="12">
        <v>1628</v>
      </c>
    </row>
    <row r="27" spans="1:7" ht="15">
      <c r="A27" s="3" t="s">
        <v>22</v>
      </c>
      <c r="E27" s="48">
        <v>27740</v>
      </c>
      <c r="F27" s="12"/>
      <c r="G27" s="48">
        <f>9372+6695</f>
        <v>16067</v>
      </c>
    </row>
    <row r="28" spans="3:10" s="57" customFormat="1" ht="15">
      <c r="C28" s="58"/>
      <c r="D28" s="58"/>
      <c r="E28" s="12">
        <f>SUM(E24:E27)</f>
        <v>75241</v>
      </c>
      <c r="F28" s="12"/>
      <c r="G28" s="12">
        <f>SUM(G24:G27)</f>
        <v>106361</v>
      </c>
      <c r="H28" s="31"/>
      <c r="J28" s="31"/>
    </row>
    <row r="29" spans="5:7" ht="15">
      <c r="E29" s="12"/>
      <c r="F29" s="12"/>
      <c r="G29" s="12"/>
    </row>
    <row r="30" spans="1:7" ht="16.5" thickBot="1">
      <c r="A30" s="17" t="s">
        <v>55</v>
      </c>
      <c r="E30" s="35">
        <f>E28+E21</f>
        <v>145413</v>
      </c>
      <c r="F30" s="12"/>
      <c r="G30" s="35">
        <f>G28+G21</f>
        <v>239416</v>
      </c>
    </row>
    <row r="31" spans="5:7" ht="15">
      <c r="E31" s="12"/>
      <c r="F31" s="12"/>
      <c r="G31" s="12"/>
    </row>
    <row r="32" spans="5:7" ht="15">
      <c r="E32" s="12"/>
      <c r="F32" s="12"/>
      <c r="G32" s="19"/>
    </row>
    <row r="33" spans="1:7" ht="15.75">
      <c r="A33" s="17" t="s">
        <v>58</v>
      </c>
      <c r="E33" s="12"/>
      <c r="F33" s="12"/>
      <c r="G33" s="19"/>
    </row>
    <row r="34" spans="1:7" ht="15.75">
      <c r="A34" s="17" t="s">
        <v>94</v>
      </c>
      <c r="E34" s="12"/>
      <c r="F34" s="12"/>
      <c r="G34" s="19"/>
    </row>
    <row r="35" spans="1:7" ht="15">
      <c r="A35" s="3" t="s">
        <v>60</v>
      </c>
      <c r="E35" s="19">
        <v>213429</v>
      </c>
      <c r="F35" s="12"/>
      <c r="G35" s="19">
        <v>213429</v>
      </c>
    </row>
    <row r="36" spans="1:7" ht="15">
      <c r="A36" s="3" t="s">
        <v>137</v>
      </c>
      <c r="C36" s="15">
        <v>10</v>
      </c>
      <c r="E36" s="19">
        <v>883</v>
      </c>
      <c r="F36" s="12"/>
      <c r="G36" s="19">
        <v>0</v>
      </c>
    </row>
    <row r="37" spans="1:8" ht="15">
      <c r="A37" s="3" t="s">
        <v>61</v>
      </c>
      <c r="E37" s="12">
        <v>-196</v>
      </c>
      <c r="F37" s="12"/>
      <c r="G37" s="12">
        <v>186</v>
      </c>
      <c r="H37" s="78"/>
    </row>
    <row r="38" spans="1:7" ht="15">
      <c r="A38" s="3" t="s">
        <v>108</v>
      </c>
      <c r="E38" s="48">
        <v>-107332</v>
      </c>
      <c r="F38" s="12"/>
      <c r="G38" s="48">
        <v>-13497</v>
      </c>
    </row>
    <row r="39" spans="5:7" ht="15">
      <c r="E39" s="59">
        <f>SUM(E35:E38)</f>
        <v>106784</v>
      </c>
      <c r="F39" s="12"/>
      <c r="G39" s="59">
        <f>SUM(G35:G38)</f>
        <v>200118</v>
      </c>
    </row>
    <row r="40" spans="5:7" ht="15">
      <c r="E40" s="12"/>
      <c r="F40" s="12"/>
      <c r="G40" s="12"/>
    </row>
    <row r="41" spans="1:7" ht="15.75">
      <c r="A41" s="17" t="s">
        <v>74</v>
      </c>
      <c r="E41" s="12">
        <v>3115</v>
      </c>
      <c r="F41" s="12"/>
      <c r="G41" s="12">
        <v>11132</v>
      </c>
    </row>
    <row r="42" spans="1:7" ht="15.75">
      <c r="A42" s="17" t="s">
        <v>59</v>
      </c>
      <c r="E42" s="55">
        <f>SUM(E39:E41)</f>
        <v>109899</v>
      </c>
      <c r="F42" s="12"/>
      <c r="G42" s="55">
        <f>SUM(G39:G41)</f>
        <v>211250</v>
      </c>
    </row>
    <row r="43" spans="5:7" ht="15">
      <c r="E43" s="12"/>
      <c r="F43" s="12"/>
      <c r="G43" s="19"/>
    </row>
    <row r="44" spans="1:7" ht="15.75">
      <c r="A44" s="17" t="s">
        <v>62</v>
      </c>
      <c r="E44" s="12"/>
      <c r="F44" s="12"/>
      <c r="G44" s="19"/>
    </row>
    <row r="45" spans="1:8" ht="15">
      <c r="A45" s="3" t="s">
        <v>83</v>
      </c>
      <c r="C45" s="15">
        <v>24</v>
      </c>
      <c r="E45" s="12">
        <v>0</v>
      </c>
      <c r="F45" s="12"/>
      <c r="G45" s="12">
        <v>86</v>
      </c>
      <c r="H45" s="52"/>
    </row>
    <row r="46" spans="1:7" ht="15">
      <c r="A46" s="3" t="s">
        <v>29</v>
      </c>
      <c r="C46" s="13"/>
      <c r="E46" s="12">
        <v>649</v>
      </c>
      <c r="F46" s="12"/>
      <c r="G46" s="12">
        <v>412</v>
      </c>
    </row>
    <row r="47" spans="5:7" ht="15">
      <c r="E47" s="55">
        <f>SUM(E45:E46)</f>
        <v>649</v>
      </c>
      <c r="F47" s="12"/>
      <c r="G47" s="55">
        <f>SUM(G45:G46)</f>
        <v>498</v>
      </c>
    </row>
    <row r="48" spans="1:9" ht="15">
      <c r="A48" s="13"/>
      <c r="B48" s="13"/>
      <c r="E48" s="12"/>
      <c r="F48" s="12"/>
      <c r="G48" s="19"/>
      <c r="I48" s="13"/>
    </row>
    <row r="49" spans="1:10" s="72" customFormat="1" ht="15.75">
      <c r="A49" s="14" t="s">
        <v>18</v>
      </c>
      <c r="B49" s="13"/>
      <c r="C49" s="15"/>
      <c r="D49" s="15"/>
      <c r="E49" s="12"/>
      <c r="F49" s="12"/>
      <c r="G49" s="12"/>
      <c r="H49" s="13"/>
      <c r="I49" s="13"/>
      <c r="J49" s="13"/>
    </row>
    <row r="50" spans="1:10" s="72" customFormat="1" ht="15">
      <c r="A50" s="13" t="s">
        <v>14</v>
      </c>
      <c r="B50" s="13"/>
      <c r="C50" s="15"/>
      <c r="D50" s="15"/>
      <c r="E50" s="12">
        <v>33405</v>
      </c>
      <c r="F50" s="12"/>
      <c r="G50" s="12">
        <f>18561+5858</f>
        <v>24419</v>
      </c>
      <c r="H50" s="52"/>
      <c r="I50" s="13"/>
      <c r="J50" s="13"/>
    </row>
    <row r="51" spans="1:10" s="72" customFormat="1" ht="15">
      <c r="A51" s="13" t="s">
        <v>154</v>
      </c>
      <c r="B51" s="13"/>
      <c r="C51" s="15"/>
      <c r="D51" s="15"/>
      <c r="E51" s="12">
        <v>253</v>
      </c>
      <c r="F51" s="12"/>
      <c r="G51" s="12">
        <v>0</v>
      </c>
      <c r="H51" s="52"/>
      <c r="I51" s="13"/>
      <c r="J51" s="13"/>
    </row>
    <row r="52" spans="1:10" s="72" customFormat="1" ht="15">
      <c r="A52" s="13" t="s">
        <v>133</v>
      </c>
      <c r="B52" s="13"/>
      <c r="C52" s="15"/>
      <c r="D52" s="15"/>
      <c r="E52" s="12">
        <v>141</v>
      </c>
      <c r="F52" s="12"/>
      <c r="G52" s="12">
        <v>38</v>
      </c>
      <c r="H52" s="52"/>
      <c r="I52" s="13"/>
      <c r="J52" s="13"/>
    </row>
    <row r="53" spans="1:10" s="72" customFormat="1" ht="15">
      <c r="A53" s="13" t="s">
        <v>82</v>
      </c>
      <c r="B53" s="13"/>
      <c r="C53" s="15">
        <v>24</v>
      </c>
      <c r="D53" s="15"/>
      <c r="E53" s="12">
        <v>86</v>
      </c>
      <c r="F53" s="12"/>
      <c r="G53" s="12">
        <f>112+2074</f>
        <v>2186</v>
      </c>
      <c r="H53" s="52"/>
      <c r="I53" s="13"/>
      <c r="J53" s="13"/>
    </row>
    <row r="54" spans="1:9" ht="15">
      <c r="A54" s="13" t="s">
        <v>28</v>
      </c>
      <c r="B54" s="13"/>
      <c r="E54" s="12">
        <v>980</v>
      </c>
      <c r="F54" s="12"/>
      <c r="G54" s="12">
        <v>1025</v>
      </c>
      <c r="I54" s="13"/>
    </row>
    <row r="55" spans="1:9" ht="15">
      <c r="A55" s="13"/>
      <c r="B55" s="13"/>
      <c r="E55" s="20">
        <f>SUM(E50:E54)</f>
        <v>34865</v>
      </c>
      <c r="F55" s="12"/>
      <c r="G55" s="20">
        <f>SUM(G50:G54)</f>
        <v>27668</v>
      </c>
      <c r="I55" s="13"/>
    </row>
    <row r="56" spans="1:7" ht="15.75">
      <c r="A56" s="17" t="s">
        <v>63</v>
      </c>
      <c r="E56" s="59">
        <f>E55+E47</f>
        <v>35514</v>
      </c>
      <c r="F56" s="12"/>
      <c r="G56" s="59">
        <f>G55+G47</f>
        <v>28166</v>
      </c>
    </row>
    <row r="57" spans="1:10" s="57" customFormat="1" ht="15.75">
      <c r="A57" s="18"/>
      <c r="C57" s="58"/>
      <c r="D57" s="58"/>
      <c r="E57" s="48"/>
      <c r="F57" s="12"/>
      <c r="G57" s="48"/>
      <c r="H57" s="31"/>
      <c r="J57" s="31"/>
    </row>
    <row r="58" spans="1:7" ht="16.5" thickBot="1">
      <c r="A58" s="17" t="s">
        <v>64</v>
      </c>
      <c r="E58" s="60">
        <f>E42+E56</f>
        <v>145413</v>
      </c>
      <c r="F58" s="12"/>
      <c r="G58" s="60">
        <f>G42+G56</f>
        <v>239416</v>
      </c>
    </row>
    <row r="59" spans="5:7" ht="15">
      <c r="E59" s="12"/>
      <c r="F59" s="12"/>
      <c r="G59" s="19"/>
    </row>
    <row r="60" spans="5:7" ht="15">
      <c r="E60" s="12"/>
      <c r="F60" s="12"/>
      <c r="G60" s="19"/>
    </row>
    <row r="61" spans="1:6" s="13" customFormat="1" ht="15">
      <c r="A61" s="13" t="s">
        <v>109</v>
      </c>
      <c r="C61" s="15"/>
      <c r="D61" s="15"/>
      <c r="F61" s="54"/>
    </row>
    <row r="62" spans="1:7" s="13" customFormat="1" ht="15">
      <c r="A62" s="13" t="s">
        <v>105</v>
      </c>
      <c r="C62" s="15"/>
      <c r="D62" s="15"/>
      <c r="E62" s="54"/>
      <c r="F62" s="54"/>
      <c r="G62" s="54"/>
    </row>
    <row r="63" spans="1:7" s="13" customFormat="1" ht="15">
      <c r="A63" s="47" t="s">
        <v>103</v>
      </c>
      <c r="C63" s="15"/>
      <c r="D63" s="15"/>
      <c r="E63" s="54">
        <v>0.05</v>
      </c>
      <c r="F63" s="54"/>
      <c r="G63" s="74">
        <v>0.09</v>
      </c>
    </row>
    <row r="65" ht="15">
      <c r="A65" s="13" t="s">
        <v>80</v>
      </c>
    </row>
    <row r="66" spans="1:5" ht="15">
      <c r="A66" s="13" t="s">
        <v>119</v>
      </c>
      <c r="B66" s="13"/>
      <c r="E66" s="52"/>
    </row>
    <row r="68" ht="15" hidden="1"/>
    <row r="69" ht="15" hidden="1"/>
    <row r="70" spans="5:7" ht="15" hidden="1">
      <c r="E70" s="13">
        <f>+(E30-E56)/2134290</f>
        <v>0.051492065276977354</v>
      </c>
      <c r="G70" s="13">
        <f>+(G30-G56)/2134290</f>
        <v>0.0989790515815564</v>
      </c>
    </row>
    <row r="71" ht="15" hidden="1"/>
  </sheetData>
  <sheetProtection/>
  <printOptions/>
  <pageMargins left="0.69" right="0.2" top="0.39" bottom="0.33" header="0.19" footer="0.26"/>
  <pageSetup fitToHeight="1" fitToWidth="1" horizontalDpi="600" verticalDpi="600" orientation="portrait" paperSize="9" scale="7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0" zoomScaleNormal="70" zoomScaleSheetLayoutView="80" zoomScalePageLayoutView="0" workbookViewId="0" topLeftCell="A1">
      <selection activeCell="J36" sqref="J36"/>
    </sheetView>
  </sheetViews>
  <sheetFormatPr defaultColWidth="0" defaultRowHeight="12.75"/>
  <cols>
    <col min="1" max="1" width="56.421875" style="6" customWidth="1"/>
    <col min="2" max="2" width="12.7109375" style="6" customWidth="1"/>
    <col min="3" max="3" width="2.8515625" style="6" customWidth="1"/>
    <col min="4" max="4" width="14.00390625" style="6" customWidth="1"/>
    <col min="5" max="5" width="2.8515625" style="6" customWidth="1"/>
    <col min="6" max="6" width="13.421875" style="6" hidden="1" customWidth="1"/>
    <col min="7" max="7" width="2.421875" style="6" hidden="1" customWidth="1"/>
    <col min="8" max="8" width="14.00390625" style="6" hidden="1" customWidth="1"/>
    <col min="9" max="9" width="2.57421875" style="6" hidden="1" customWidth="1"/>
    <col min="10" max="10" width="14.00390625" style="6" customWidth="1"/>
    <col min="11" max="11" width="2.57421875" style="6" customWidth="1"/>
    <col min="12" max="12" width="14.140625" style="6" customWidth="1"/>
    <col min="13" max="13" width="2.57421875" style="6" customWidth="1"/>
    <col min="14" max="14" width="14.140625" style="6" customWidth="1"/>
    <col min="15" max="15" width="2.57421875" style="6" customWidth="1"/>
    <col min="16" max="16" width="15.57421875" style="26" customWidth="1"/>
    <col min="17" max="17" width="2.421875" style="26" customWidth="1"/>
    <col min="18" max="18" width="15.57421875" style="26" customWidth="1"/>
    <col min="19" max="19" width="2.00390625" style="26" customWidth="1"/>
    <col min="20" max="20" width="15.57421875" style="26" customWidth="1"/>
    <col min="21" max="21" width="4.57421875" style="6" customWidth="1"/>
    <col min="22" max="22" width="13.7109375" style="6" hidden="1" customWidth="1"/>
    <col min="23" max="23" width="9.8515625" style="6" hidden="1" customWidth="1"/>
    <col min="24" max="24" width="13.7109375" style="6" hidden="1" customWidth="1"/>
    <col min="25" max="28" width="9.8515625" style="6" hidden="1" customWidth="1"/>
    <col min="29" max="16384" width="0" style="6" hidden="1" customWidth="1"/>
  </cols>
  <sheetData>
    <row r="1" spans="1:21" ht="15.75">
      <c r="A1" s="1" t="s">
        <v>19</v>
      </c>
      <c r="B1" s="1"/>
      <c r="C1" s="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  <c r="U1" s="23"/>
    </row>
    <row r="2" spans="1:21" ht="15.75">
      <c r="A2" s="1" t="s">
        <v>97</v>
      </c>
      <c r="B2" s="1"/>
      <c r="C2" s="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</row>
    <row r="3" spans="1:21" ht="15.75">
      <c r="A3" s="1" t="s">
        <v>20</v>
      </c>
      <c r="B3" s="1"/>
      <c r="C3" s="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</row>
    <row r="4" spans="1:21" ht="15.75">
      <c r="A4" s="25" t="s">
        <v>37</v>
      </c>
      <c r="B4" s="25"/>
      <c r="C4" s="2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</row>
    <row r="5" spans="1:21" ht="15.75">
      <c r="A5" s="86" t="s">
        <v>144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18" ht="15.75">
      <c r="A8" s="21"/>
      <c r="B8" s="21"/>
      <c r="C8" s="21"/>
      <c r="D8" s="87" t="s">
        <v>78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7"/>
      <c r="R8" s="7"/>
    </row>
    <row r="9" spans="1:6" ht="15.75">
      <c r="A9" s="16"/>
      <c r="B9" s="16"/>
      <c r="C9" s="16"/>
      <c r="F9" s="7" t="s">
        <v>88</v>
      </c>
    </row>
    <row r="10" spans="6:14" ht="15.75">
      <c r="F10" s="7" t="s">
        <v>89</v>
      </c>
      <c r="N10" s="7"/>
    </row>
    <row r="11" spans="5:20" ht="15.75">
      <c r="E11" s="5"/>
      <c r="F11" s="7" t="s">
        <v>90</v>
      </c>
      <c r="G11" s="7"/>
      <c r="I11" s="7"/>
      <c r="K11" s="7"/>
      <c r="L11" s="7" t="s">
        <v>31</v>
      </c>
      <c r="M11" s="5"/>
      <c r="N11" s="56"/>
      <c r="O11" s="5"/>
      <c r="P11" s="27"/>
      <c r="Q11" s="27"/>
      <c r="R11" s="6"/>
      <c r="S11" s="27"/>
      <c r="T11" s="6"/>
    </row>
    <row r="12" spans="4:20" ht="15.75">
      <c r="D12" s="7" t="s">
        <v>15</v>
      </c>
      <c r="E12" s="5"/>
      <c r="F12" s="7" t="s">
        <v>91</v>
      </c>
      <c r="G12" s="7"/>
      <c r="H12" s="7" t="s">
        <v>15</v>
      </c>
      <c r="I12" s="7"/>
      <c r="J12" s="7" t="s">
        <v>138</v>
      </c>
      <c r="K12" s="7"/>
      <c r="L12" s="7" t="s">
        <v>32</v>
      </c>
      <c r="M12" s="5"/>
      <c r="N12" s="7" t="s">
        <v>124</v>
      </c>
      <c r="O12" s="5"/>
      <c r="P12" s="27"/>
      <c r="Q12" s="27"/>
      <c r="R12" s="27" t="s">
        <v>75</v>
      </c>
      <c r="S12" s="27"/>
      <c r="T12" s="27" t="s">
        <v>17</v>
      </c>
    </row>
    <row r="13" spans="2:20" ht="15.75">
      <c r="B13" s="36" t="s">
        <v>10</v>
      </c>
      <c r="D13" s="8" t="s">
        <v>16</v>
      </c>
      <c r="E13" s="5"/>
      <c r="F13" s="36" t="s">
        <v>98</v>
      </c>
      <c r="G13" s="7"/>
      <c r="H13" s="36" t="s">
        <v>23</v>
      </c>
      <c r="I13" s="7"/>
      <c r="J13" s="36" t="s">
        <v>33</v>
      </c>
      <c r="K13" s="7"/>
      <c r="L13" s="8" t="s">
        <v>33</v>
      </c>
      <c r="M13" s="5"/>
      <c r="N13" s="36" t="s">
        <v>125</v>
      </c>
      <c r="O13" s="5"/>
      <c r="P13" s="28" t="s">
        <v>17</v>
      </c>
      <c r="Q13" s="65"/>
      <c r="R13" s="28" t="s">
        <v>76</v>
      </c>
      <c r="S13" s="65"/>
      <c r="T13" s="28" t="s">
        <v>77</v>
      </c>
    </row>
    <row r="14" spans="4:20" ht="15.75">
      <c r="D14" s="7" t="s">
        <v>21</v>
      </c>
      <c r="E14" s="5"/>
      <c r="F14" s="7" t="s">
        <v>21</v>
      </c>
      <c r="G14" s="5"/>
      <c r="H14" s="7" t="s">
        <v>21</v>
      </c>
      <c r="I14" s="7"/>
      <c r="J14" s="7" t="s">
        <v>21</v>
      </c>
      <c r="K14" s="7"/>
      <c r="L14" s="7" t="s">
        <v>21</v>
      </c>
      <c r="M14" s="5"/>
      <c r="N14" s="7" t="s">
        <v>21</v>
      </c>
      <c r="O14" s="5"/>
      <c r="P14" s="7" t="s">
        <v>21</v>
      </c>
      <c r="Q14" s="7"/>
      <c r="R14" s="7" t="s">
        <v>21</v>
      </c>
      <c r="S14" s="7"/>
      <c r="T14" s="7" t="s">
        <v>21</v>
      </c>
    </row>
    <row r="15" spans="4:20" ht="15">
      <c r="D15" s="9"/>
      <c r="L15" s="9"/>
      <c r="N15" s="9"/>
      <c r="P15" s="29"/>
      <c r="Q15" s="29"/>
      <c r="R15" s="29"/>
      <c r="S15" s="29"/>
      <c r="T15" s="29"/>
    </row>
    <row r="16" spans="1:23" ht="15">
      <c r="A16" s="6" t="s">
        <v>107</v>
      </c>
      <c r="D16" s="46">
        <v>213429</v>
      </c>
      <c r="E16" s="37"/>
      <c r="F16" s="37">
        <v>0</v>
      </c>
      <c r="G16" s="37"/>
      <c r="H16" s="37">
        <v>0</v>
      </c>
      <c r="I16" s="37"/>
      <c r="J16" s="37">
        <v>0</v>
      </c>
      <c r="K16" s="37"/>
      <c r="L16" s="34">
        <v>-765</v>
      </c>
      <c r="M16" s="37"/>
      <c r="N16" s="34">
        <v>-13257</v>
      </c>
      <c r="O16" s="37"/>
      <c r="P16" s="37">
        <f>SUM(D16:N16)</f>
        <v>199407</v>
      </c>
      <c r="Q16" s="37"/>
      <c r="R16" s="37">
        <v>10595</v>
      </c>
      <c r="S16" s="37"/>
      <c r="T16" s="37">
        <f>P16+R16</f>
        <v>210002</v>
      </c>
      <c r="W16" s="10"/>
    </row>
    <row r="17" spans="4:23" ht="15">
      <c r="D17" s="46"/>
      <c r="E17" s="37"/>
      <c r="F17" s="37"/>
      <c r="G17" s="37"/>
      <c r="H17" s="37"/>
      <c r="I17" s="37"/>
      <c r="J17" s="37"/>
      <c r="K17" s="37"/>
      <c r="L17" s="34"/>
      <c r="M17" s="37"/>
      <c r="N17" s="34"/>
      <c r="O17" s="37"/>
      <c r="P17" s="37"/>
      <c r="Q17" s="37"/>
      <c r="R17" s="37"/>
      <c r="S17" s="37"/>
      <c r="T17" s="37"/>
      <c r="W17" s="10"/>
    </row>
    <row r="18" spans="1:23" ht="15" hidden="1">
      <c r="A18" s="6" t="s">
        <v>106</v>
      </c>
      <c r="D18" s="46">
        <v>0</v>
      </c>
      <c r="E18" s="37"/>
      <c r="F18" s="37">
        <v>0</v>
      </c>
      <c r="G18" s="37"/>
      <c r="H18" s="37">
        <v>0</v>
      </c>
      <c r="I18" s="37"/>
      <c r="J18" s="37">
        <v>0</v>
      </c>
      <c r="K18" s="37"/>
      <c r="L18" s="34">
        <v>0</v>
      </c>
      <c r="M18" s="37"/>
      <c r="N18" s="34">
        <v>0</v>
      </c>
      <c r="O18" s="37"/>
      <c r="P18" s="37">
        <f>SUM(D18:N18)</f>
        <v>0</v>
      </c>
      <c r="Q18" s="37"/>
      <c r="R18" s="34">
        <v>0</v>
      </c>
      <c r="S18" s="37"/>
      <c r="T18" s="37">
        <f>P18+R18</f>
        <v>0</v>
      </c>
      <c r="W18" s="10"/>
    </row>
    <row r="19" spans="4:20" ht="15" hidden="1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5">
      <c r="A20" s="6" t="s">
        <v>65</v>
      </c>
      <c r="D20" s="61"/>
      <c r="E20" s="37"/>
      <c r="F20" s="61"/>
      <c r="G20" s="37"/>
      <c r="H20" s="61"/>
      <c r="I20" s="37"/>
      <c r="J20" s="61"/>
      <c r="K20" s="37"/>
      <c r="L20" s="61"/>
      <c r="M20" s="37"/>
      <c r="N20" s="61"/>
      <c r="O20" s="37"/>
      <c r="P20" s="61"/>
      <c r="Q20" s="34"/>
      <c r="R20" s="61"/>
      <c r="S20" s="34"/>
      <c r="T20" s="61"/>
    </row>
    <row r="21" spans="1:20" ht="15">
      <c r="A21" s="6" t="s">
        <v>66</v>
      </c>
      <c r="D21" s="62">
        <v>0</v>
      </c>
      <c r="E21" s="37"/>
      <c r="F21" s="62">
        <v>0</v>
      </c>
      <c r="G21" s="37"/>
      <c r="H21" s="62">
        <v>0</v>
      </c>
      <c r="I21" s="37"/>
      <c r="J21" s="62">
        <v>0</v>
      </c>
      <c r="K21" s="37"/>
      <c r="L21" s="62">
        <v>951</v>
      </c>
      <c r="M21" s="37"/>
      <c r="N21" s="62">
        <v>0</v>
      </c>
      <c r="O21" s="37"/>
      <c r="P21" s="62">
        <f>SUM(D21:N21)</f>
        <v>951</v>
      </c>
      <c r="Q21" s="34"/>
      <c r="R21" s="62">
        <v>0</v>
      </c>
      <c r="S21" s="34"/>
      <c r="T21" s="62">
        <f>P21+R21</f>
        <v>951</v>
      </c>
    </row>
    <row r="22" spans="1:20" ht="15">
      <c r="A22" s="6" t="s">
        <v>131</v>
      </c>
      <c r="D22" s="63">
        <v>0</v>
      </c>
      <c r="E22" s="37"/>
      <c r="F22" s="63">
        <v>0</v>
      </c>
      <c r="G22" s="37"/>
      <c r="H22" s="63">
        <v>0</v>
      </c>
      <c r="I22" s="37"/>
      <c r="J22" s="63">
        <v>0</v>
      </c>
      <c r="K22" s="37"/>
      <c r="L22" s="63">
        <v>0</v>
      </c>
      <c r="M22" s="37"/>
      <c r="N22" s="63">
        <v>-240</v>
      </c>
      <c r="O22" s="37"/>
      <c r="P22" s="63">
        <f>SUM(D22:N22)</f>
        <v>-240</v>
      </c>
      <c r="Q22" s="34"/>
      <c r="R22" s="63">
        <v>473</v>
      </c>
      <c r="S22" s="34"/>
      <c r="T22" s="63">
        <f>P22+R22</f>
        <v>233</v>
      </c>
    </row>
    <row r="23" spans="1:20" ht="15">
      <c r="A23" s="6" t="s">
        <v>101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5">
      <c r="A24" s="6" t="s">
        <v>68</v>
      </c>
      <c r="D24" s="34">
        <f>SUM(D21:D22)</f>
        <v>0</v>
      </c>
      <c r="E24" s="37"/>
      <c r="F24" s="34">
        <f>SUM(F21:F22)</f>
        <v>0</v>
      </c>
      <c r="G24" s="37"/>
      <c r="H24" s="34">
        <f>SUM(H21:H22)</f>
        <v>0</v>
      </c>
      <c r="I24" s="37"/>
      <c r="J24" s="34">
        <f>SUM(J21:J22)</f>
        <v>0</v>
      </c>
      <c r="K24" s="37"/>
      <c r="L24" s="34">
        <f>SUM(L21:L22)</f>
        <v>951</v>
      </c>
      <c r="M24" s="37"/>
      <c r="N24" s="34">
        <f>SUM(N21:N22)</f>
        <v>-240</v>
      </c>
      <c r="O24" s="37"/>
      <c r="P24" s="34">
        <f>SUM(P21:P22)</f>
        <v>711</v>
      </c>
      <c r="Q24" s="34"/>
      <c r="R24" s="34">
        <f>SUM(R21:R22)</f>
        <v>473</v>
      </c>
      <c r="S24" s="34"/>
      <c r="T24" s="34">
        <f>SUM(T21:T22)</f>
        <v>1184</v>
      </c>
    </row>
    <row r="25" spans="4:20" ht="15">
      <c r="D25" s="34"/>
      <c r="E25" s="37"/>
      <c r="F25" s="34"/>
      <c r="G25" s="37"/>
      <c r="H25" s="34"/>
      <c r="I25" s="37"/>
      <c r="J25" s="34"/>
      <c r="K25" s="37"/>
      <c r="L25" s="34"/>
      <c r="M25" s="37"/>
      <c r="N25" s="34"/>
      <c r="O25" s="37"/>
      <c r="P25" s="34"/>
      <c r="Q25" s="34"/>
      <c r="R25" s="34"/>
      <c r="S25" s="34"/>
      <c r="T25" s="34"/>
    </row>
    <row r="26" spans="1:20" ht="15">
      <c r="A26" s="6" t="s">
        <v>102</v>
      </c>
      <c r="D26" s="34">
        <v>0</v>
      </c>
      <c r="E26" s="37"/>
      <c r="F26" s="34">
        <v>0</v>
      </c>
      <c r="G26" s="37"/>
      <c r="H26" s="34">
        <v>0</v>
      </c>
      <c r="I26" s="37"/>
      <c r="J26" s="34">
        <v>0</v>
      </c>
      <c r="K26" s="37"/>
      <c r="L26" s="34">
        <v>0</v>
      </c>
      <c r="M26" s="37"/>
      <c r="N26" s="34">
        <v>0</v>
      </c>
      <c r="O26" s="37"/>
      <c r="P26" s="37">
        <f>SUM(D26:N26)</f>
        <v>0</v>
      </c>
      <c r="Q26" s="34"/>
      <c r="R26" s="34">
        <v>64</v>
      </c>
      <c r="S26" s="34"/>
      <c r="T26" s="37">
        <f>P26+R26</f>
        <v>64</v>
      </c>
    </row>
    <row r="27" spans="4:20" ht="15">
      <c r="D27" s="34"/>
      <c r="E27" s="37"/>
      <c r="F27" s="34"/>
      <c r="G27" s="37"/>
      <c r="H27" s="34"/>
      <c r="I27" s="37"/>
      <c r="J27" s="34"/>
      <c r="K27" s="37"/>
      <c r="L27" s="34"/>
      <c r="M27" s="37"/>
      <c r="N27" s="34"/>
      <c r="O27" s="37"/>
      <c r="P27" s="34"/>
      <c r="Q27" s="34"/>
      <c r="R27" s="34"/>
      <c r="S27" s="34"/>
      <c r="T27" s="34"/>
    </row>
    <row r="28" spans="1:20" s="64" customFormat="1" ht="15.75" thickBot="1">
      <c r="A28" s="64" t="s">
        <v>150</v>
      </c>
      <c r="D28" s="66">
        <f>D24+D18+D16+D26</f>
        <v>213429</v>
      </c>
      <c r="E28" s="34"/>
      <c r="F28" s="66">
        <f>F24+F18+F16+F26</f>
        <v>0</v>
      </c>
      <c r="G28" s="34"/>
      <c r="H28" s="66">
        <f>H24+H18+H16+H26</f>
        <v>0</v>
      </c>
      <c r="I28" s="34"/>
      <c r="J28" s="66">
        <f>J24+J18+J16+J26</f>
        <v>0</v>
      </c>
      <c r="K28" s="34"/>
      <c r="L28" s="66">
        <f>L24+L18+L16+L26</f>
        <v>186</v>
      </c>
      <c r="M28" s="34"/>
      <c r="N28" s="66">
        <f>N24+N18+N16+N26</f>
        <v>-13497</v>
      </c>
      <c r="O28" s="34"/>
      <c r="P28" s="66">
        <f>P24+P18+P16+P26</f>
        <v>200118</v>
      </c>
      <c r="Q28" s="34"/>
      <c r="R28" s="66">
        <f>R24+R18+R16+R26</f>
        <v>11132</v>
      </c>
      <c r="S28" s="34"/>
      <c r="T28" s="66">
        <f>T24+T18+T16+T26</f>
        <v>211250</v>
      </c>
    </row>
    <row r="29" spans="4:20" ht="15">
      <c r="D29" s="9"/>
      <c r="L29" s="9"/>
      <c r="N29" s="9"/>
      <c r="P29" s="29"/>
      <c r="Q29" s="29"/>
      <c r="R29" s="29"/>
      <c r="S29" s="29"/>
      <c r="T29" s="29"/>
    </row>
    <row r="30" spans="4:20" ht="15">
      <c r="D30" s="9"/>
      <c r="L30" s="9"/>
      <c r="N30" s="9"/>
      <c r="P30" s="29"/>
      <c r="Q30" s="29"/>
      <c r="R30" s="29"/>
      <c r="S30" s="29"/>
      <c r="T30" s="29"/>
    </row>
    <row r="31" spans="1:23" ht="15">
      <c r="A31" s="6" t="s">
        <v>120</v>
      </c>
      <c r="D31" s="68">
        <v>213429</v>
      </c>
      <c r="E31" s="37"/>
      <c r="F31" s="37">
        <v>0</v>
      </c>
      <c r="G31" s="37"/>
      <c r="H31" s="37">
        <v>0</v>
      </c>
      <c r="I31" s="37"/>
      <c r="J31" s="37">
        <v>0</v>
      </c>
      <c r="K31" s="37"/>
      <c r="L31" s="34">
        <v>186</v>
      </c>
      <c r="M31" s="37"/>
      <c r="N31" s="34">
        <v>-13497</v>
      </c>
      <c r="O31" s="37"/>
      <c r="P31" s="34">
        <f>SUM(D31:N31)</f>
        <v>200118</v>
      </c>
      <c r="Q31" s="37"/>
      <c r="R31" s="37">
        <v>11132</v>
      </c>
      <c r="S31" s="37"/>
      <c r="T31" s="37">
        <f>P31+R31</f>
        <v>211250</v>
      </c>
      <c r="W31" s="10"/>
    </row>
    <row r="32" spans="4:20" ht="15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">
      <c r="A33" s="6" t="s">
        <v>65</v>
      </c>
      <c r="D33" s="61"/>
      <c r="E33" s="37"/>
      <c r="F33" s="61"/>
      <c r="G33" s="37"/>
      <c r="H33" s="61"/>
      <c r="I33" s="37"/>
      <c r="J33" s="61"/>
      <c r="K33" s="37"/>
      <c r="L33" s="61"/>
      <c r="M33" s="37"/>
      <c r="N33" s="61"/>
      <c r="O33" s="37"/>
      <c r="P33" s="61"/>
      <c r="Q33" s="34"/>
      <c r="R33" s="61"/>
      <c r="S33" s="34"/>
      <c r="T33" s="61"/>
    </row>
    <row r="34" spans="1:20" ht="15">
      <c r="A34" s="6" t="s">
        <v>66</v>
      </c>
      <c r="D34" s="62">
        <v>0</v>
      </c>
      <c r="E34" s="37"/>
      <c r="F34" s="62">
        <v>0</v>
      </c>
      <c r="G34" s="37"/>
      <c r="H34" s="62">
        <v>0</v>
      </c>
      <c r="I34" s="37"/>
      <c r="J34" s="62">
        <v>0</v>
      </c>
      <c r="K34" s="37"/>
      <c r="L34" s="62">
        <v>-382</v>
      </c>
      <c r="M34" s="37"/>
      <c r="N34" s="62">
        <v>0</v>
      </c>
      <c r="O34" s="37"/>
      <c r="P34" s="62">
        <f>SUM(D34:N34)</f>
        <v>-382</v>
      </c>
      <c r="Q34" s="34"/>
      <c r="R34" s="62">
        <v>0</v>
      </c>
      <c r="S34" s="34"/>
      <c r="T34" s="62">
        <f>P34+R34</f>
        <v>-382</v>
      </c>
    </row>
    <row r="35" spans="1:20" ht="15">
      <c r="A35" s="6" t="s">
        <v>142</v>
      </c>
      <c r="B35" s="9">
        <v>10</v>
      </c>
      <c r="D35" s="62">
        <v>0</v>
      </c>
      <c r="E35" s="37"/>
      <c r="F35" s="62"/>
      <c r="G35" s="37"/>
      <c r="H35" s="62"/>
      <c r="I35" s="37"/>
      <c r="J35" s="62">
        <v>883</v>
      </c>
      <c r="K35" s="37"/>
      <c r="L35" s="62">
        <v>0</v>
      </c>
      <c r="M35" s="37"/>
      <c r="N35" s="62"/>
      <c r="O35" s="37"/>
      <c r="P35" s="62">
        <f>SUM(D35:N35)</f>
        <v>883</v>
      </c>
      <c r="Q35" s="34"/>
      <c r="R35" s="62">
        <v>0</v>
      </c>
      <c r="S35" s="34"/>
      <c r="T35" s="62">
        <f>P35+R35</f>
        <v>883</v>
      </c>
    </row>
    <row r="36" spans="1:20" ht="15">
      <c r="A36" s="6" t="s">
        <v>153</v>
      </c>
      <c r="B36" s="9"/>
      <c r="D36" s="62"/>
      <c r="E36" s="37"/>
      <c r="F36" s="62"/>
      <c r="G36" s="37"/>
      <c r="H36" s="62"/>
      <c r="I36" s="37"/>
      <c r="J36" s="62"/>
      <c r="K36" s="37"/>
      <c r="L36" s="62"/>
      <c r="M36" s="37"/>
      <c r="N36" s="62"/>
      <c r="O36" s="37"/>
      <c r="P36" s="62"/>
      <c r="Q36" s="34"/>
      <c r="R36" s="62">
        <v>-8377</v>
      </c>
      <c r="S36" s="34"/>
      <c r="T36" s="62">
        <f>P36+R36</f>
        <v>-8377</v>
      </c>
    </row>
    <row r="37" spans="1:20" ht="15">
      <c r="A37" s="6" t="s">
        <v>166</v>
      </c>
      <c r="B37" s="9"/>
      <c r="D37" s="62">
        <v>0</v>
      </c>
      <c r="E37" s="37"/>
      <c r="F37" s="62"/>
      <c r="G37" s="37"/>
      <c r="H37" s="62"/>
      <c r="I37" s="37"/>
      <c r="J37" s="62">
        <v>0</v>
      </c>
      <c r="K37" s="37"/>
      <c r="L37" s="62">
        <v>0</v>
      </c>
      <c r="M37" s="37"/>
      <c r="N37" s="62">
        <v>0</v>
      </c>
      <c r="O37" s="37"/>
      <c r="P37" s="62">
        <f>SUM(D37:N37)</f>
        <v>0</v>
      </c>
      <c r="Q37" s="34"/>
      <c r="R37" s="62">
        <v>12</v>
      </c>
      <c r="S37" s="34"/>
      <c r="T37" s="62">
        <f>P37+R37</f>
        <v>12</v>
      </c>
    </row>
    <row r="38" spans="1:20" ht="15">
      <c r="A38" s="6" t="s">
        <v>87</v>
      </c>
      <c r="D38" s="63">
        <v>0</v>
      </c>
      <c r="E38" s="37"/>
      <c r="F38" s="63">
        <v>0</v>
      </c>
      <c r="G38" s="37"/>
      <c r="H38" s="63">
        <v>0</v>
      </c>
      <c r="I38" s="37"/>
      <c r="J38" s="63">
        <v>0</v>
      </c>
      <c r="K38" s="37"/>
      <c r="L38" s="63">
        <v>0</v>
      </c>
      <c r="M38" s="37"/>
      <c r="N38" s="63">
        <f>'IS'!H46</f>
        <v>-93835</v>
      </c>
      <c r="O38" s="37"/>
      <c r="P38" s="63">
        <f>SUM(D38:N38)</f>
        <v>-93835</v>
      </c>
      <c r="Q38" s="34"/>
      <c r="R38" s="63">
        <v>348</v>
      </c>
      <c r="S38" s="34"/>
      <c r="T38" s="63">
        <f>P38+R38</f>
        <v>-93487</v>
      </c>
    </row>
    <row r="39" spans="1:20" ht="15">
      <c r="A39" s="6" t="s">
        <v>67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5">
      <c r="A40" s="6" t="s">
        <v>68</v>
      </c>
      <c r="D40" s="34">
        <f>SUM(D34:D38)</f>
        <v>0</v>
      </c>
      <c r="E40" s="37"/>
      <c r="F40" s="34">
        <f>SUM(F34:F38)</f>
        <v>0</v>
      </c>
      <c r="G40" s="37"/>
      <c r="H40" s="34">
        <f>SUM(H34:H38)</f>
        <v>0</v>
      </c>
      <c r="I40" s="37"/>
      <c r="J40" s="34">
        <f>SUM(J34:J38)</f>
        <v>883</v>
      </c>
      <c r="K40" s="37"/>
      <c r="L40" s="34">
        <f>SUM(L34:L38)</f>
        <v>-382</v>
      </c>
      <c r="M40" s="37"/>
      <c r="N40" s="34">
        <f>SUM(N34:N38)</f>
        <v>-93835</v>
      </c>
      <c r="O40" s="37"/>
      <c r="P40" s="34">
        <f>SUM(P34:P38)</f>
        <v>-93334</v>
      </c>
      <c r="Q40" s="34"/>
      <c r="R40" s="34">
        <f>SUM(R34:R38)</f>
        <v>-8017</v>
      </c>
      <c r="S40" s="34"/>
      <c r="T40" s="34">
        <f>SUM(T34:T38)</f>
        <v>-101351</v>
      </c>
    </row>
    <row r="41" spans="4:20" ht="15" hidden="1">
      <c r="D41" s="34"/>
      <c r="E41" s="37"/>
      <c r="F41" s="34"/>
      <c r="G41" s="37"/>
      <c r="H41" s="34"/>
      <c r="I41" s="37"/>
      <c r="J41" s="34"/>
      <c r="K41" s="37"/>
      <c r="L41" s="34"/>
      <c r="M41" s="37"/>
      <c r="N41" s="34"/>
      <c r="O41" s="37"/>
      <c r="P41" s="34"/>
      <c r="Q41" s="34"/>
      <c r="R41" s="34"/>
      <c r="S41" s="34"/>
      <c r="T41" s="34"/>
    </row>
    <row r="42" spans="1:20" ht="15" hidden="1">
      <c r="A42" s="6" t="s">
        <v>95</v>
      </c>
      <c r="D42" s="34">
        <v>0</v>
      </c>
      <c r="E42" s="37"/>
      <c r="F42" s="34">
        <v>0</v>
      </c>
      <c r="G42" s="37"/>
      <c r="H42" s="34">
        <v>0</v>
      </c>
      <c r="I42" s="37"/>
      <c r="J42" s="34">
        <v>0</v>
      </c>
      <c r="K42" s="37"/>
      <c r="L42" s="34">
        <v>0</v>
      </c>
      <c r="M42" s="37"/>
      <c r="N42" s="34">
        <v>0</v>
      </c>
      <c r="O42" s="37"/>
      <c r="P42" s="34">
        <f>SUM(D42:N42)</f>
        <v>0</v>
      </c>
      <c r="Q42" s="34"/>
      <c r="R42" s="34">
        <v>0</v>
      </c>
      <c r="S42" s="34"/>
      <c r="T42" s="37">
        <f>P42+R42</f>
        <v>0</v>
      </c>
    </row>
    <row r="43" spans="4:20" ht="15">
      <c r="D43" s="34"/>
      <c r="E43" s="37"/>
      <c r="F43" s="34"/>
      <c r="G43" s="37"/>
      <c r="H43" s="34"/>
      <c r="I43" s="37"/>
      <c r="J43" s="34"/>
      <c r="K43" s="37"/>
      <c r="L43" s="34"/>
      <c r="M43" s="37"/>
      <c r="N43" s="34"/>
      <c r="O43" s="37"/>
      <c r="P43" s="34"/>
      <c r="Q43" s="34"/>
      <c r="R43" s="34"/>
      <c r="S43" s="34"/>
      <c r="T43" s="34"/>
    </row>
    <row r="44" spans="1:20" s="64" customFormat="1" ht="15.75" thickBot="1">
      <c r="A44" s="64" t="s">
        <v>156</v>
      </c>
      <c r="D44" s="66">
        <f>D40+D31+D42</f>
        <v>213429</v>
      </c>
      <c r="E44" s="34"/>
      <c r="F44" s="66">
        <f>F40+F31+F42</f>
        <v>0</v>
      </c>
      <c r="G44" s="34"/>
      <c r="H44" s="66">
        <f>H40+H31+H42</f>
        <v>0</v>
      </c>
      <c r="I44" s="34"/>
      <c r="J44" s="66">
        <f>J40+J31+J42</f>
        <v>883</v>
      </c>
      <c r="K44" s="34"/>
      <c r="L44" s="66">
        <f>L40+L31+L42</f>
        <v>-196</v>
      </c>
      <c r="M44" s="34"/>
      <c r="N44" s="66">
        <f>N40+N31+N42</f>
        <v>-107332</v>
      </c>
      <c r="O44" s="34"/>
      <c r="P44" s="66">
        <f>P40+P31+P42</f>
        <v>106784</v>
      </c>
      <c r="Q44" s="34"/>
      <c r="R44" s="66">
        <f>R40+R31+R42</f>
        <v>3115</v>
      </c>
      <c r="S44" s="34"/>
      <c r="T44" s="66">
        <f>T40+T31+T42</f>
        <v>109899</v>
      </c>
    </row>
    <row r="45" spans="4:20" ht="15">
      <c r="D45" s="9"/>
      <c r="L45" s="9"/>
      <c r="N45" s="9"/>
      <c r="P45" s="29"/>
      <c r="Q45" s="29"/>
      <c r="R45" s="29"/>
      <c r="S45" s="29"/>
      <c r="T45" s="29"/>
    </row>
    <row r="46" spans="4:20" ht="15">
      <c r="D46" s="9"/>
      <c r="L46" s="9"/>
      <c r="N46" s="9"/>
      <c r="P46" s="29"/>
      <c r="Q46" s="29"/>
      <c r="R46" s="29"/>
      <c r="S46" s="29"/>
      <c r="T46" s="29"/>
    </row>
    <row r="47" spans="4:20" ht="15">
      <c r="D47" s="9"/>
      <c r="L47" s="9"/>
      <c r="N47" s="9"/>
      <c r="P47" s="29"/>
      <c r="Q47" s="29"/>
      <c r="R47" s="29"/>
      <c r="S47" s="29"/>
      <c r="T47" s="29"/>
    </row>
    <row r="50" spans="16:20" ht="15">
      <c r="P50" s="10"/>
      <c r="Q50" s="10"/>
      <c r="R50" s="10"/>
      <c r="S50" s="10"/>
      <c r="T50" s="10"/>
    </row>
    <row r="51" spans="12:14" ht="15">
      <c r="L51" s="30"/>
      <c r="N51" s="30"/>
    </row>
    <row r="52" spans="1:14" ht="15">
      <c r="A52" s="67"/>
      <c r="B52" s="67"/>
      <c r="C52" s="67"/>
      <c r="L52" s="30"/>
      <c r="N52" s="30"/>
    </row>
    <row r="53" spans="12:14" ht="15">
      <c r="L53" s="30"/>
      <c r="N53" s="30"/>
    </row>
    <row r="55" spans="1:3" ht="15">
      <c r="A55" s="13" t="s">
        <v>81</v>
      </c>
      <c r="B55" s="13"/>
      <c r="C55" s="13"/>
    </row>
    <row r="56" spans="1:3" ht="15">
      <c r="A56" s="13" t="s">
        <v>121</v>
      </c>
      <c r="B56" s="13"/>
      <c r="C56" s="13"/>
    </row>
  </sheetData>
  <sheetProtection/>
  <mergeCells count="2">
    <mergeCell ref="A5:U5"/>
    <mergeCell ref="D8:P8"/>
  </mergeCells>
  <printOptions/>
  <pageMargins left="0.79" right="0.17" top="0.38" bottom="0.4" header="0.31" footer="0.21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85" zoomScaleNormal="85" zoomScaleSheetLayoutView="80" zoomScalePageLayoutView="0" workbookViewId="0" topLeftCell="A1">
      <pane xSplit="2" ySplit="11" topLeftCell="C66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C42" sqref="C42"/>
    </sheetView>
  </sheetViews>
  <sheetFormatPr defaultColWidth="0" defaultRowHeight="12.75"/>
  <cols>
    <col min="1" max="1" width="6.421875" style="13" customWidth="1"/>
    <col min="2" max="2" width="59.7109375" style="13" customWidth="1"/>
    <col min="3" max="3" width="16.00390625" style="13" customWidth="1"/>
    <col min="4" max="4" width="3.00390625" style="13" customWidth="1"/>
    <col min="5" max="5" width="25.57421875" style="13" bestFit="1" customWidth="1"/>
    <col min="6" max="6" width="3.00390625" style="13" customWidth="1"/>
    <col min="7" max="7" width="25.57421875" style="13" bestFit="1" customWidth="1"/>
    <col min="8" max="8" width="15.421875" style="13" customWidth="1"/>
    <col min="9" max="9" width="21.8515625" style="13" customWidth="1"/>
    <col min="10" max="10" width="9.421875" style="13" hidden="1" customWidth="1"/>
    <col min="11" max="16384" width="0" style="13" hidden="1" customWidth="1"/>
  </cols>
  <sheetData>
    <row r="1" spans="2:5" ht="15.75">
      <c r="B1" s="2" t="s">
        <v>19</v>
      </c>
      <c r="C1" s="2"/>
      <c r="D1" s="2"/>
      <c r="E1" s="31"/>
    </row>
    <row r="2" spans="2:5" ht="15.75">
      <c r="B2" s="2" t="s">
        <v>97</v>
      </c>
      <c r="C2" s="2"/>
      <c r="D2" s="2"/>
      <c r="E2" s="31"/>
    </row>
    <row r="3" spans="2:5" ht="15.75">
      <c r="B3" s="2" t="s">
        <v>20</v>
      </c>
      <c r="C3" s="2"/>
      <c r="D3" s="2"/>
      <c r="E3" s="31"/>
    </row>
    <row r="4" spans="2:5" ht="15.75">
      <c r="B4" s="32" t="s">
        <v>52</v>
      </c>
      <c r="C4" s="32"/>
      <c r="D4" s="32"/>
      <c r="E4" s="31"/>
    </row>
    <row r="5" spans="2:5" ht="15.75">
      <c r="B5" s="32" t="s">
        <v>144</v>
      </c>
      <c r="C5" s="32"/>
      <c r="D5" s="32"/>
      <c r="E5" s="31"/>
    </row>
    <row r="6" spans="2:5" ht="15">
      <c r="B6" s="16"/>
      <c r="C6" s="16"/>
      <c r="D6" s="16"/>
      <c r="E6" s="31"/>
    </row>
    <row r="7" spans="2:5" ht="15">
      <c r="B7" s="16"/>
      <c r="C7" s="16"/>
      <c r="D7" s="16"/>
      <c r="E7" s="31"/>
    </row>
    <row r="8" spans="2:5" ht="15">
      <c r="B8" s="16"/>
      <c r="C8" s="16"/>
      <c r="D8" s="16"/>
      <c r="E8" s="31"/>
    </row>
    <row r="9" spans="2:7" ht="15.75">
      <c r="B9" s="77"/>
      <c r="C9" s="77"/>
      <c r="D9" s="77"/>
      <c r="E9" s="7" t="s">
        <v>1</v>
      </c>
      <c r="G9" s="7" t="s">
        <v>2</v>
      </c>
    </row>
    <row r="10" spans="2:7" ht="15.75">
      <c r="B10" s="77"/>
      <c r="C10" s="77"/>
      <c r="D10" s="77"/>
      <c r="E10" s="7" t="s">
        <v>35</v>
      </c>
      <c r="G10" s="7" t="s">
        <v>36</v>
      </c>
    </row>
    <row r="11" spans="2:7" ht="15.75">
      <c r="B11" s="33"/>
      <c r="C11" s="82" t="s">
        <v>10</v>
      </c>
      <c r="D11" s="33"/>
      <c r="E11" s="49" t="s">
        <v>146</v>
      </c>
      <c r="G11" s="49" t="s">
        <v>151</v>
      </c>
    </row>
    <row r="12" spans="2:7" ht="15.75">
      <c r="B12" s="31"/>
      <c r="C12" s="31"/>
      <c r="D12" s="31"/>
      <c r="E12" s="33" t="s">
        <v>21</v>
      </c>
      <c r="G12" s="33" t="s">
        <v>21</v>
      </c>
    </row>
    <row r="13" spans="2:7" ht="15.75">
      <c r="B13" s="31"/>
      <c r="C13" s="31"/>
      <c r="D13" s="31"/>
      <c r="E13" s="33" t="s">
        <v>47</v>
      </c>
      <c r="G13" s="33" t="s">
        <v>48</v>
      </c>
    </row>
    <row r="14" spans="2:7" ht="15.75">
      <c r="B14" s="31"/>
      <c r="C14" s="31"/>
      <c r="D14" s="31"/>
      <c r="E14" s="7"/>
      <c r="G14" s="7"/>
    </row>
    <row r="15" spans="2:7" ht="15.75">
      <c r="B15" s="31"/>
      <c r="C15" s="31"/>
      <c r="D15" s="31"/>
      <c r="E15" s="33"/>
      <c r="G15" s="33"/>
    </row>
    <row r="16" spans="2:5" ht="15.75">
      <c r="B16" s="32" t="s">
        <v>110</v>
      </c>
      <c r="C16" s="32"/>
      <c r="D16" s="32"/>
      <c r="E16" s="31"/>
    </row>
    <row r="17" spans="2:7" ht="15">
      <c r="B17" s="31" t="s">
        <v>157</v>
      </c>
      <c r="C17" s="31"/>
      <c r="D17" s="31"/>
      <c r="E17" s="12">
        <f>'IS'!H38</f>
        <v>-91818</v>
      </c>
      <c r="G17" s="11">
        <v>1608</v>
      </c>
    </row>
    <row r="18" spans="2:10" ht="15">
      <c r="B18" s="31"/>
      <c r="C18" s="31"/>
      <c r="D18" s="31"/>
      <c r="E18" s="12"/>
      <c r="J18" s="13">
        <v>449639</v>
      </c>
    </row>
    <row r="19" spans="2:5" ht="15">
      <c r="B19" s="31" t="s">
        <v>27</v>
      </c>
      <c r="C19" s="31"/>
      <c r="D19" s="31"/>
      <c r="E19" s="12"/>
    </row>
    <row r="20" spans="2:10" ht="15">
      <c r="B20" s="31" t="s">
        <v>38</v>
      </c>
      <c r="C20" s="31"/>
      <c r="D20" s="31"/>
      <c r="E20" s="12">
        <v>94735</v>
      </c>
      <c r="G20" s="11">
        <v>1788</v>
      </c>
      <c r="J20" s="13">
        <v>-442334</v>
      </c>
    </row>
    <row r="21" spans="2:7" ht="15">
      <c r="B21" s="31" t="s">
        <v>71</v>
      </c>
      <c r="C21" s="31"/>
      <c r="D21" s="31"/>
      <c r="E21" s="12">
        <v>90</v>
      </c>
      <c r="G21" s="11">
        <v>176</v>
      </c>
    </row>
    <row r="22" spans="2:7" ht="15">
      <c r="B22" s="13" t="s">
        <v>24</v>
      </c>
      <c r="E22" s="12">
        <v>-432</v>
      </c>
      <c r="F22" s="31"/>
      <c r="G22" s="11">
        <v>-580</v>
      </c>
    </row>
    <row r="23" spans="5:7" ht="4.5" customHeight="1">
      <c r="E23" s="48"/>
      <c r="G23" s="51"/>
    </row>
    <row r="24" spans="5:10" ht="4.5" customHeight="1">
      <c r="E24" s="12"/>
      <c r="J24" s="13">
        <v>23475</v>
      </c>
    </row>
    <row r="25" spans="2:7" ht="15">
      <c r="B25" s="31" t="s">
        <v>128</v>
      </c>
      <c r="C25" s="31"/>
      <c r="D25" s="31"/>
      <c r="E25" s="12">
        <f>SUM(E17:E22)</f>
        <v>2575</v>
      </c>
      <c r="G25" s="12">
        <f>SUM(G17:G22)</f>
        <v>2992</v>
      </c>
    </row>
    <row r="26" spans="2:10" ht="15">
      <c r="B26" s="31"/>
      <c r="C26" s="31"/>
      <c r="D26" s="31"/>
      <c r="E26" s="12"/>
      <c r="G26" s="11"/>
      <c r="J26" s="13">
        <v>-977</v>
      </c>
    </row>
    <row r="27" spans="2:7" ht="15">
      <c r="B27" s="31" t="s">
        <v>92</v>
      </c>
      <c r="C27" s="31"/>
      <c r="D27" s="31"/>
      <c r="E27" s="12">
        <v>-8714</v>
      </c>
      <c r="G27" s="11">
        <v>-1886</v>
      </c>
    </row>
    <row r="28" spans="2:10" ht="15">
      <c r="B28" s="31" t="s">
        <v>122</v>
      </c>
      <c r="C28" s="31"/>
      <c r="D28" s="31"/>
      <c r="E28" s="12">
        <v>48266</v>
      </c>
      <c r="G28" s="11">
        <v>1194</v>
      </c>
      <c r="J28" s="13">
        <v>-8485</v>
      </c>
    </row>
    <row r="29" spans="2:7" ht="15">
      <c r="B29" s="31" t="s">
        <v>158</v>
      </c>
      <c r="C29" s="31"/>
      <c r="D29" s="31"/>
      <c r="E29" s="12">
        <v>8984</v>
      </c>
      <c r="G29" s="11">
        <v>-3588</v>
      </c>
    </row>
    <row r="30" spans="5:10" s="31" customFormat="1" ht="5.25" customHeight="1">
      <c r="E30" s="48"/>
      <c r="G30" s="51"/>
      <c r="J30" s="31">
        <v>-554</v>
      </c>
    </row>
    <row r="31" s="31" customFormat="1" ht="5.25" customHeight="1">
      <c r="E31" s="12"/>
    </row>
    <row r="32" spans="1:10" ht="15.75">
      <c r="A32" s="31"/>
      <c r="B32" s="32" t="s">
        <v>167</v>
      </c>
      <c r="C32" s="32"/>
      <c r="D32" s="32"/>
      <c r="E32" s="34">
        <f>SUM(E25:E31)</f>
        <v>51111</v>
      </c>
      <c r="G32" s="34">
        <f>SUM(G25:G31)</f>
        <v>-1288</v>
      </c>
      <c r="J32" s="13">
        <v>-14</v>
      </c>
    </row>
    <row r="33" spans="1:7" ht="15">
      <c r="A33" s="31"/>
      <c r="B33" s="31" t="s">
        <v>169</v>
      </c>
      <c r="C33" s="31"/>
      <c r="D33" s="31"/>
      <c r="E33" s="34">
        <v>-90</v>
      </c>
      <c r="G33" s="11">
        <v>-176</v>
      </c>
    </row>
    <row r="34" spans="1:7" ht="15">
      <c r="A34" s="31"/>
      <c r="B34" s="31" t="s">
        <v>170</v>
      </c>
      <c r="C34" s="31"/>
      <c r="D34" s="31"/>
      <c r="E34" s="34">
        <v>-174</v>
      </c>
      <c r="G34" s="11">
        <v>1065</v>
      </c>
    </row>
    <row r="35" spans="1:7" ht="6" customHeight="1">
      <c r="A35" s="31"/>
      <c r="B35" s="31"/>
      <c r="C35" s="31"/>
      <c r="D35" s="31"/>
      <c r="E35" s="48"/>
      <c r="G35" s="50"/>
    </row>
    <row r="36" spans="5:10" s="31" customFormat="1" ht="6" customHeight="1">
      <c r="E36" s="12"/>
      <c r="J36" s="31">
        <v>-1490</v>
      </c>
    </row>
    <row r="37" spans="1:7" ht="15.75">
      <c r="A37" s="31"/>
      <c r="B37" s="32" t="s">
        <v>141</v>
      </c>
      <c r="C37" s="32"/>
      <c r="D37" s="32"/>
      <c r="E37" s="12">
        <f>SUM(E32:E35)</f>
        <v>50847</v>
      </c>
      <c r="G37" s="12">
        <f>SUM(G32:G35)</f>
        <v>-399</v>
      </c>
    </row>
    <row r="38" spans="2:7" s="31" customFormat="1" ht="4.5" customHeight="1">
      <c r="B38" s="32"/>
      <c r="C38" s="32"/>
      <c r="D38" s="32"/>
      <c r="E38" s="48"/>
      <c r="G38" s="48"/>
    </row>
    <row r="39" spans="1:5" ht="15.75">
      <c r="A39" s="31"/>
      <c r="B39" s="32"/>
      <c r="C39" s="32"/>
      <c r="D39" s="32"/>
      <c r="E39" s="12"/>
    </row>
    <row r="40" spans="2:5" ht="15.75">
      <c r="B40" s="32" t="s">
        <v>112</v>
      </c>
      <c r="C40" s="32"/>
      <c r="D40" s="32"/>
      <c r="E40" s="12"/>
    </row>
    <row r="41" spans="2:7" ht="15">
      <c r="B41" s="31" t="s">
        <v>25</v>
      </c>
      <c r="C41" s="31"/>
      <c r="D41" s="31"/>
      <c r="E41" s="12">
        <v>432</v>
      </c>
      <c r="G41" s="11">
        <v>580</v>
      </c>
    </row>
    <row r="42" spans="2:10" ht="15">
      <c r="B42" s="31" t="s">
        <v>30</v>
      </c>
      <c r="C42" s="31"/>
      <c r="D42" s="31"/>
      <c r="E42" s="12">
        <v>-956</v>
      </c>
      <c r="G42" s="11">
        <v>-417</v>
      </c>
      <c r="J42" s="13">
        <v>10410</v>
      </c>
    </row>
    <row r="43" spans="2:7" ht="15">
      <c r="B43" s="31" t="s">
        <v>139</v>
      </c>
      <c r="C43" s="58">
        <v>13</v>
      </c>
      <c r="D43" s="31"/>
      <c r="E43" s="12">
        <v>-16000</v>
      </c>
      <c r="G43" s="11">
        <v>0</v>
      </c>
    </row>
    <row r="44" spans="2:7" ht="15">
      <c r="B44" s="31" t="s">
        <v>118</v>
      </c>
      <c r="C44" s="31"/>
      <c r="D44" s="31"/>
      <c r="E44" s="12">
        <v>-87</v>
      </c>
      <c r="G44" s="11">
        <v>-9322</v>
      </c>
    </row>
    <row r="45" spans="2:7" ht="15">
      <c r="B45" s="31" t="s">
        <v>127</v>
      </c>
      <c r="C45" s="31"/>
      <c r="D45" s="31"/>
      <c r="E45" s="12">
        <v>-12684</v>
      </c>
      <c r="G45" s="11"/>
    </row>
    <row r="46" spans="2:7" ht="15">
      <c r="B46" s="31" t="s">
        <v>130</v>
      </c>
      <c r="C46" s="31"/>
      <c r="D46" s="31"/>
      <c r="E46" s="12">
        <v>688</v>
      </c>
      <c r="G46" s="11">
        <v>0</v>
      </c>
    </row>
    <row r="47" spans="2:7" ht="15">
      <c r="B47" s="31" t="s">
        <v>111</v>
      </c>
      <c r="C47" s="31"/>
      <c r="D47" s="31"/>
      <c r="E47" s="12">
        <v>25</v>
      </c>
      <c r="G47" s="11">
        <v>49</v>
      </c>
    </row>
    <row r="48" spans="2:7" ht="5.25" customHeight="1">
      <c r="B48" s="31"/>
      <c r="C48" s="31"/>
      <c r="D48" s="31"/>
      <c r="E48" s="48"/>
      <c r="G48" s="51"/>
    </row>
    <row r="49" spans="2:7" ht="5.25" customHeight="1">
      <c r="B49" s="31"/>
      <c r="C49" s="31"/>
      <c r="D49" s="31"/>
      <c r="E49" s="12"/>
      <c r="G49" s="11"/>
    </row>
    <row r="50" spans="2:7" ht="15.75">
      <c r="B50" s="32" t="s">
        <v>140</v>
      </c>
      <c r="C50" s="32"/>
      <c r="D50" s="32"/>
      <c r="E50" s="12">
        <f>SUM(E41:E49)</f>
        <v>-28582</v>
      </c>
      <c r="F50" s="31"/>
      <c r="G50" s="12">
        <f>SUM(G41:G49)</f>
        <v>-9110</v>
      </c>
    </row>
    <row r="51" spans="1:12" s="72" customFormat="1" ht="6" customHeight="1">
      <c r="A51" s="13"/>
      <c r="B51" s="32"/>
      <c r="C51" s="32"/>
      <c r="D51" s="32"/>
      <c r="E51" s="48"/>
      <c r="F51" s="31"/>
      <c r="G51" s="48"/>
      <c r="H51" s="13"/>
      <c r="I51" s="13"/>
      <c r="K51" s="13"/>
      <c r="L51" s="13"/>
    </row>
    <row r="52" spans="1:12" s="72" customFormat="1" ht="15">
      <c r="A52" s="13"/>
      <c r="B52" s="31"/>
      <c r="C52" s="31"/>
      <c r="D52" s="31"/>
      <c r="E52" s="12"/>
      <c r="F52" s="13"/>
      <c r="G52" s="13"/>
      <c r="H52" s="13"/>
      <c r="I52" s="13"/>
      <c r="K52" s="13"/>
      <c r="L52" s="13"/>
    </row>
    <row r="53" spans="1:12" s="72" customFormat="1" ht="15.75">
      <c r="A53" s="13"/>
      <c r="B53" s="32" t="s">
        <v>129</v>
      </c>
      <c r="C53" s="32"/>
      <c r="D53" s="32"/>
      <c r="E53" s="12"/>
      <c r="F53" s="13"/>
      <c r="G53" s="13"/>
      <c r="H53" s="13"/>
      <c r="I53" s="13"/>
      <c r="K53" s="13"/>
      <c r="L53" s="13"/>
    </row>
    <row r="54" spans="1:12" s="72" customFormat="1" ht="15">
      <c r="A54" s="13"/>
      <c r="B54" s="31" t="s">
        <v>134</v>
      </c>
      <c r="C54" s="31"/>
      <c r="D54" s="31"/>
      <c r="E54" s="12">
        <v>0</v>
      </c>
      <c r="F54" s="13"/>
      <c r="G54" s="37">
        <v>64</v>
      </c>
      <c r="H54" s="13"/>
      <c r="I54" s="13"/>
      <c r="K54" s="13"/>
      <c r="L54" s="13"/>
    </row>
    <row r="55" spans="2:7" ht="15">
      <c r="B55" s="13" t="s">
        <v>168</v>
      </c>
      <c r="E55" s="12">
        <v>-2074</v>
      </c>
      <c r="F55" s="37"/>
      <c r="G55" s="37">
        <v>2074</v>
      </c>
    </row>
    <row r="56" spans="2:7" ht="15">
      <c r="B56" s="13" t="s">
        <v>135</v>
      </c>
      <c r="E56" s="12">
        <v>103</v>
      </c>
      <c r="F56" s="37"/>
      <c r="G56" s="37">
        <v>38</v>
      </c>
    </row>
    <row r="57" spans="2:7" ht="15">
      <c r="B57" s="13" t="s">
        <v>155</v>
      </c>
      <c r="E57" s="12">
        <v>253</v>
      </c>
      <c r="F57" s="37"/>
      <c r="G57" s="37"/>
    </row>
    <row r="58" spans="2:7" ht="15">
      <c r="B58" s="13" t="s">
        <v>152</v>
      </c>
      <c r="E58" s="12">
        <v>-8377</v>
      </c>
      <c r="F58" s="37"/>
      <c r="G58" s="37"/>
    </row>
    <row r="59" spans="2:7" ht="15">
      <c r="B59" s="13" t="s">
        <v>26</v>
      </c>
      <c r="E59" s="12">
        <v>-112</v>
      </c>
      <c r="G59" s="11">
        <v>-37</v>
      </c>
    </row>
    <row r="60" spans="5:7" ht="5.25" customHeight="1">
      <c r="E60" s="12"/>
      <c r="G60" s="11"/>
    </row>
    <row r="61" spans="5:7" ht="5.25" customHeight="1">
      <c r="E61" s="59"/>
      <c r="G61" s="70"/>
    </row>
    <row r="62" spans="2:7" ht="15.75">
      <c r="B62" s="32" t="s">
        <v>126</v>
      </c>
      <c r="C62" s="32"/>
      <c r="D62" s="32"/>
      <c r="E62" s="12">
        <f>SUM(E54:E61)</f>
        <v>-10207</v>
      </c>
      <c r="F62" s="31"/>
      <c r="G62" s="12">
        <f>SUM(G54:G61)</f>
        <v>2139</v>
      </c>
    </row>
    <row r="63" spans="2:7" ht="6" customHeight="1">
      <c r="B63" s="32"/>
      <c r="C63" s="32"/>
      <c r="D63" s="32"/>
      <c r="E63" s="48"/>
      <c r="F63" s="31"/>
      <c r="G63" s="48"/>
    </row>
    <row r="64" spans="2:7" ht="15.75">
      <c r="B64" s="32"/>
      <c r="C64" s="32"/>
      <c r="D64" s="32"/>
      <c r="E64" s="12"/>
      <c r="G64" s="12"/>
    </row>
    <row r="65" spans="2:7" ht="15.75">
      <c r="B65" s="32" t="s">
        <v>163</v>
      </c>
      <c r="C65" s="32"/>
      <c r="D65" s="32"/>
      <c r="E65" s="12"/>
      <c r="G65" s="12"/>
    </row>
    <row r="66" spans="1:7" ht="15.75">
      <c r="A66" s="31"/>
      <c r="B66" s="14" t="s">
        <v>99</v>
      </c>
      <c r="C66" s="14"/>
      <c r="D66" s="14"/>
      <c r="E66" s="52">
        <f>E62+E50+E37</f>
        <v>12058</v>
      </c>
      <c r="G66" s="52">
        <f>G62+G50+G37</f>
        <v>-7370</v>
      </c>
    </row>
    <row r="67" spans="1:5" ht="15">
      <c r="A67" s="31"/>
      <c r="B67" s="31"/>
      <c r="C67" s="31"/>
      <c r="D67" s="31"/>
      <c r="E67" s="12"/>
    </row>
    <row r="68" spans="1:4" ht="15.75">
      <c r="A68" s="31"/>
      <c r="B68" s="32" t="s">
        <v>49</v>
      </c>
      <c r="C68" s="32"/>
      <c r="D68" s="32"/>
    </row>
    <row r="69" spans="1:7" ht="15.75">
      <c r="A69" s="31"/>
      <c r="B69" s="32" t="s">
        <v>50</v>
      </c>
      <c r="C69" s="32"/>
      <c r="D69" s="32"/>
      <c r="E69" s="12">
        <v>-385</v>
      </c>
      <c r="G69" s="11">
        <v>933</v>
      </c>
    </row>
    <row r="70" spans="1:5" ht="15">
      <c r="A70" s="31"/>
      <c r="B70" s="31"/>
      <c r="C70" s="31"/>
      <c r="D70" s="31"/>
      <c r="E70" s="12"/>
    </row>
    <row r="71" spans="1:5" ht="15.75">
      <c r="A71" s="31"/>
      <c r="B71" s="32" t="s">
        <v>39</v>
      </c>
      <c r="C71" s="32"/>
      <c r="D71" s="32"/>
      <c r="E71" s="12"/>
    </row>
    <row r="72" spans="1:7" ht="15.75">
      <c r="A72" s="31"/>
      <c r="B72" s="14" t="s">
        <v>93</v>
      </c>
      <c r="C72" s="14"/>
      <c r="D72" s="14"/>
      <c r="E72" s="12">
        <v>16067</v>
      </c>
      <c r="G72" s="11">
        <v>22504</v>
      </c>
    </row>
    <row r="73" spans="1:5" ht="7.5" customHeight="1">
      <c r="A73" s="31"/>
      <c r="B73" s="31"/>
      <c r="C73" s="31"/>
      <c r="D73" s="31"/>
      <c r="E73" s="12"/>
    </row>
    <row r="74" spans="1:7" ht="15.75">
      <c r="A74" s="31"/>
      <c r="B74" s="32" t="s">
        <v>40</v>
      </c>
      <c r="C74" s="32"/>
      <c r="D74" s="32"/>
      <c r="E74" s="59"/>
      <c r="F74" s="31"/>
      <c r="G74" s="70"/>
    </row>
    <row r="75" spans="1:7" ht="15.75">
      <c r="A75" s="31"/>
      <c r="B75" s="14" t="s">
        <v>93</v>
      </c>
      <c r="C75" s="14"/>
      <c r="D75" s="14"/>
      <c r="E75" s="12">
        <f>SUM(E66:E73)</f>
        <v>27740</v>
      </c>
      <c r="F75" s="31"/>
      <c r="G75" s="12">
        <f>SUM(G66:G73)</f>
        <v>16067</v>
      </c>
    </row>
    <row r="76" spans="1:7" ht="4.5" customHeight="1" thickBot="1">
      <c r="A76" s="31"/>
      <c r="B76" s="14"/>
      <c r="C76" s="14"/>
      <c r="D76" s="14"/>
      <c r="E76" s="71"/>
      <c r="G76" s="71"/>
    </row>
    <row r="77" spans="1:5" ht="15.75">
      <c r="A77" s="31"/>
      <c r="B77" s="14"/>
      <c r="C77" s="14"/>
      <c r="D77" s="14"/>
      <c r="E77" s="12"/>
    </row>
    <row r="78" spans="1:5" ht="15.75">
      <c r="A78" s="31"/>
      <c r="B78" s="14" t="s">
        <v>69</v>
      </c>
      <c r="C78" s="14"/>
      <c r="D78" s="14"/>
      <c r="E78" s="12"/>
    </row>
    <row r="79" spans="1:5" ht="15">
      <c r="A79" s="31"/>
      <c r="B79" s="13" t="s">
        <v>70</v>
      </c>
      <c r="E79" s="12"/>
    </row>
    <row r="80" spans="1:7" ht="15">
      <c r="A80" s="31"/>
      <c r="B80" s="13" t="s">
        <v>41</v>
      </c>
      <c r="E80" s="12">
        <v>14874</v>
      </c>
      <c r="G80" s="12">
        <v>9372</v>
      </c>
    </row>
    <row r="81" spans="1:7" ht="15">
      <c r="A81" s="31"/>
      <c r="B81" s="13" t="s">
        <v>123</v>
      </c>
      <c r="E81" s="12">
        <v>5890</v>
      </c>
      <c r="G81" s="12">
        <v>0</v>
      </c>
    </row>
    <row r="82" spans="1:7" ht="15">
      <c r="A82" s="31"/>
      <c r="B82" s="13" t="s">
        <v>42</v>
      </c>
      <c r="E82" s="12">
        <v>6976</v>
      </c>
      <c r="G82" s="12">
        <v>6695</v>
      </c>
    </row>
    <row r="83" spans="1:7" ht="16.5" thickBot="1">
      <c r="A83" s="31"/>
      <c r="B83" s="32"/>
      <c r="C83" s="32"/>
      <c r="D83" s="32"/>
      <c r="E83" s="35">
        <f>SUM(E80:E82)</f>
        <v>27740</v>
      </c>
      <c r="G83" s="35">
        <f>SUM(G80:G82)</f>
        <v>16067</v>
      </c>
    </row>
    <row r="84" ht="15">
      <c r="E84" s="12"/>
    </row>
    <row r="87" spans="2:4" ht="15">
      <c r="B87" s="6"/>
      <c r="C87" s="6"/>
      <c r="D87" s="6"/>
    </row>
    <row r="88" ht="15">
      <c r="B88" s="13" t="s">
        <v>143</v>
      </c>
    </row>
    <row r="89" ht="15">
      <c r="B89" s="13" t="s">
        <v>121</v>
      </c>
    </row>
  </sheetData>
  <sheetProtection/>
  <printOptions/>
  <pageMargins left="0.63" right="0.22" top="0.49" bottom="0.34" header="0.51" footer="0.23"/>
  <pageSetup fitToHeight="1" fitToWidth="1" horizontalDpi="600" verticalDpi="600" orientation="portrait" paperSize="9" scale="54" r:id="rId1"/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GLOBAL</cp:lastModifiedBy>
  <cp:lastPrinted>2010-02-19T06:33:25Z</cp:lastPrinted>
  <dcterms:created xsi:type="dcterms:W3CDTF">2003-03-09T10:29:46Z</dcterms:created>
  <dcterms:modified xsi:type="dcterms:W3CDTF">2010-02-22T07:30:37Z</dcterms:modified>
  <cp:category/>
  <cp:version/>
  <cp:contentType/>
  <cp:contentStatus/>
  <cp:revision>1</cp:revision>
</cp:coreProperties>
</file>